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60" windowHeight="8250" activeTab="4"/>
  </bookViews>
  <sheets>
    <sheet name="Đất đai" sheetId="1" r:id="rId1"/>
    <sheet name="Hạ tầng" sheetId="2" r:id="rId2"/>
    <sheet name="Tem truy xuất" sheetId="3" r:id="rId3"/>
    <sheet name="Nguồn nhân lực" sheetId="4" r:id="rId4"/>
    <sheet name="Website" sheetId="5" r:id="rId5"/>
    <sheet name="Chưng nhận" sheetId="6" r:id="rId6"/>
    <sheet name="Tổng hợp" sheetId="7" r:id="rId7"/>
  </sheets>
  <definedNames/>
  <calcPr fullCalcOnLoad="1"/>
</workbook>
</file>

<file path=xl/sharedStrings.xml><?xml version="1.0" encoding="utf-8"?>
<sst xmlns="http://schemas.openxmlformats.org/spreadsheetml/2006/main" count="258" uniqueCount="161">
  <si>
    <t>TT</t>
  </si>
  <si>
    <t>Đơn vị</t>
  </si>
  <si>
    <t>Ghi chú</t>
  </si>
  <si>
    <t>I</t>
  </si>
  <si>
    <t>ĐVT: Triệu đồng</t>
  </si>
  <si>
    <t>Dự án thực hiện sau khi thuê đất nông nghiệp, mặt nước</t>
  </si>
  <si>
    <t xml:space="preserve">Tổng diện tích thuê đất nông nghiệp, mặt nước </t>
  </si>
  <si>
    <t>6=4*5</t>
  </si>
  <si>
    <t>Tổng kinh phí thuê đất, thuê mặt nước theo giá thực tế</t>
  </si>
  <si>
    <t xml:space="preserve">Giá thuê đất, mặt nước theo giá thực tế </t>
  </si>
  <si>
    <t>Dự án thực hiện sau khi nhận góp quyền sử dụng đất của 
hộ gia đình, cá nhân</t>
  </si>
  <si>
    <t>Tổng mức đầu tư</t>
  </si>
  <si>
    <t>Đề xuất NSNN hỗ trợ</t>
  </si>
  <si>
    <t>Đối ứng của HTX, hộ gia đình, cá nhân</t>
  </si>
  <si>
    <t>6=4* 50 tr.đ</t>
  </si>
  <si>
    <t>7=5-6</t>
  </si>
  <si>
    <t>Đề xuất NSNN hỗ trợ tập trung đất đai</t>
  </si>
  <si>
    <t xml:space="preserve">Kinh phí mua giáo trình, tài liệu trực tiếp phục vụ chương trình khoá học theo từng năm học </t>
  </si>
  <si>
    <t xml:space="preserve">Đề xuất NSNN 
hỗ trợ đào tạo nguồn nhân lực </t>
  </si>
  <si>
    <t>Đề xuất NSNN hỗ trợ tem truy xuất nguồn gốc</t>
  </si>
  <si>
    <t>ĐỀ XUẤT HỖ TRỢ TẬP TRUNG ĐẤT ĐAI CHO HỢP TÁC XÃ NÔNG NGHIỆP NĂM 2023</t>
  </si>
  <si>
    <t>ĐỀ XUẤT HỖ TRỢ XÂY DỰNG CƠ SỞ HẠ TẦNG CHO HỢP TÁC XÃ NÔNG NGHIỆP NĂM 2023</t>
  </si>
  <si>
    <t>Sản phẩm đề xuất hỗ trợ</t>
  </si>
  <si>
    <t>Tổng mức
 đầu tư</t>
  </si>
  <si>
    <t>ĐỀ XUẤT HỖ TRỢ ĐÀO TẠO NGUỒN NHÂN LỰC CHO HỢP TÁC XÃ NÔNG NGHIỆP NĂM 2023</t>
  </si>
  <si>
    <t>Trường đào tạo</t>
  </si>
  <si>
    <t>Chuyên ngành đào tạo</t>
  </si>
  <si>
    <t>Năm bắt đầu đi học</t>
  </si>
  <si>
    <t>Học phí đào tạo</t>
  </si>
  <si>
    <t>Biểu số 02</t>
  </si>
  <si>
    <t>Biểu số 03</t>
  </si>
  <si>
    <t>Biểu số 04</t>
  </si>
  <si>
    <t>Biểu số 05</t>
  </si>
  <si>
    <t>Biểu số 06</t>
  </si>
  <si>
    <t>ĐỀ XUẤT ĐĂNG KÝ CHỨNG NHẬN CHẤT LƯỢNG CHO HỢP TÁC XÃ NÔNG NGHIỆP NĂM 2023</t>
  </si>
  <si>
    <t>Chứng nhận chất lượng</t>
  </si>
  <si>
    <t>Sản phẩm</t>
  </si>
  <si>
    <t>Diện tích (ha)</t>
  </si>
  <si>
    <t>Dự kiến kinh phí</t>
  </si>
  <si>
    <t>Tổng cộng</t>
  </si>
  <si>
    <t>ĐỀ XUẤT HỖ TRỢ XÂY DỰNG WEBSITE CHO
 HỢP TÁC XÃ NÔNG NGHIỆP NĂM 2023</t>
  </si>
  <si>
    <t>10 ha</t>
  </si>
  <si>
    <t>Dự án sản xuất rau quả thực phẩm</t>
  </si>
  <si>
    <t>II</t>
  </si>
  <si>
    <t>Mô hình sản xuất rau quả thực phẩm</t>
  </si>
  <si>
    <t>20 ha</t>
  </si>
  <si>
    <t>Huyện Tân Yên</t>
  </si>
  <si>
    <t>HTX nông nghiêp công nghệ cao G.O.C (Ngọc Thiện, Tân Yên)</t>
  </si>
  <si>
    <t>Chứng nhận Global Gap</t>
  </si>
  <si>
    <t>Dưa chuột</t>
  </si>
  <si>
    <t>Chứng nhận VietGap</t>
  </si>
  <si>
    <t>Nụ hoa sâm nam Núi Dành</t>
  </si>
  <si>
    <t>HTX nông nghiệp Hoàng Quyền</t>
  </si>
  <si>
    <t>Chứng nhận VietGahp chăn nuôi lợn</t>
  </si>
  <si>
    <t>Lợn thịt (1000 con)</t>
  </si>
  <si>
    <t>1,6ha; diện tích chuồng trại 2000 m2</t>
  </si>
  <si>
    <t>HTX nông nghiệp Quyên Phong (TDP Hòa Sơn, TT Cao Thượng, huyện Tân Yên</t>
  </si>
  <si>
    <t>Quả ổi lê</t>
  </si>
  <si>
    <t>Huyện Yên Thế</t>
  </si>
  <si>
    <t>HTX sản xuất, kinh doanh và dịch vụ nông nghiệp Thiên Phú</t>
  </si>
  <si>
    <t>III</t>
  </si>
  <si>
    <t>HTX Hào An</t>
  </si>
  <si>
    <t>Đại học Thái Nguyên</t>
  </si>
  <si>
    <t>Kế toán</t>
  </si>
  <si>
    <t>- Chức danh đề nghị hỗ trợ: Giám đốc</t>
  </si>
  <si>
    <t>- Họ và tên: Nông Thị Huệ</t>
  </si>
  <si>
    <t>HTX nông nghiệp xanh Yên Thế</t>
  </si>
  <si>
    <t>- Chức danh đề nghị hỗ trợ: Kế toán</t>
  </si>
  <si>
    <t>- Họ và tên: Bùi Tú Uyên</t>
  </si>
  <si>
    <t>HTX Thân Trường</t>
  </si>
  <si>
    <t>Đại học Kinh tế quốc dân</t>
  </si>
  <si>
    <t>- Họ và tên: Nguyễn Thị Nhung</t>
  </si>
  <si>
    <t>HTX bưởi ngọt Trung Sáu</t>
  </si>
  <si>
    <t>Bưởi</t>
  </si>
  <si>
    <t>Thanh long, bưởi, nhãn</t>
  </si>
  <si>
    <t>Huyện Hiệp Hòa</t>
  </si>
  <si>
    <t>Rau cần</t>
  </si>
  <si>
    <t>IV</t>
  </si>
  <si>
    <t>Rau gia vị (rau ăn lá)</t>
  </si>
  <si>
    <t>Huyện Lục Nam</t>
  </si>
  <si>
    <t>HTX dịch vụ nông sản Bình Sơn (Thôn Xóm Làng, xã Bình Sơn)</t>
  </si>
  <si>
    <t>Bưởi đào đường</t>
  </si>
  <si>
    <t>V</t>
  </si>
  <si>
    <t>Huyện Việt Yên</t>
  </si>
  <si>
    <t>HTX SX NN Ứng dụng CNC Xuân Trường (thôn Râm, xã Tự Lạn)</t>
  </si>
  <si>
    <t>HTX Sản xuất NN Ứng dụng CNC Xuân Trường (thôn Râm, xã Tự Lạn)</t>
  </si>
  <si>
    <t>VI</t>
  </si>
  <si>
    <t>HTX NN công nghệ cao và SXKD dịch vụ tổng hợp Như Hoa (TT Bích Động)</t>
  </si>
  <si>
    <t>HTX Nông Nghiệp Hạnh Phúc (Thôn Phúc Long, xã Tăng Tiến)</t>
  </si>
  <si>
    <t>Sản xuất muối lạc, bánh chưng</t>
  </si>
  <si>
    <t>Nhà xưởng: 130 m2</t>
  </si>
  <si>
    <t>HTX SX, KD, DV nông nghiệp sạch Đông Hưng (xã Đông Lỗ, huyện Hiệp Hòa)</t>
  </si>
  <si>
    <t xml:space="preserve">HTX sản xuất và tiêu thụ sâm nam Núi Dành (xã Việt Lập, huyện Tân Yên) </t>
  </si>
  <si>
    <t>HTX sản xuất và tiêu thụ Sâm Nam Núi Dành Liên Chung (Liên Chung, Tân Yên)</t>
  </si>
  <si>
    <t>HTX Nông nghiệp và PTNT công nghệ cao Huyền Trang (xã Ngọc Lý, Tân Yên)</t>
  </si>
  <si>
    <t>Huyện Lạng Giang</t>
  </si>
  <si>
    <t>Hợp tác xã nông nghiệp Tân Thanh (Thôn Thuận, xã Tân Thanh)</t>
  </si>
  <si>
    <t>Dứa</t>
  </si>
  <si>
    <t>Hợp tác xã Dứa sạch Hương Sơn (thôn Kép 11, xã Hương Sơn)</t>
  </si>
  <si>
    <t>HTX Nông nghiệp công nghệ cao G.O.C (thôn Tân Lập, xã Ngọc Thiện)</t>
  </si>
  <si>
    <t>HTX Nông nghiệp và PTNT công nghệ cao Huyền Trang (Thôn Lý 1, xã Ngọc Lý)</t>
  </si>
  <si>
    <t>HTX sản xuất nông nghiệp An Thịnh (Thôn Trung, xã Ngọc Thiện)</t>
  </si>
  <si>
    <t>ĐỀ XUẤT HỖ TRỢ TEM TRUY XUẤT NGUỒN GỐC SẢN PHẨM
 CHO HỢP TÁC XÃ NÔNG NGHIỆP NĂM 2023</t>
  </si>
  <si>
    <t>Hợp tác xã nông nghiệp Thành Đạt
 (Thôn Thọ Điền 2, Ngọc Thiện)</t>
  </si>
  <si>
    <t>HTX sản xuất, thương mại và dịch vụ dược liệu Ngọc Vân (thôn Đồng Nội, xã Ngọc Vân)</t>
  </si>
  <si>
    <t>HTX sản xuất dịch vụ nông nghiệp hữu cơ Cao Thượng (TDP Trong Hạ, TT Cao Thượng)</t>
  </si>
  <si>
    <t>HTX SX, KD, DV nông nghiệp sạch Đông Hưng (xã Đông Lỗ)</t>
  </si>
  <si>
    <t>HTX SX, tiêu thụ Cá, rau cần Lý Hùng (xã Hoàng Lương)</t>
  </si>
  <si>
    <t>HTX nông nghiệp Hưng Thịnh (xã Đông Lỗ)</t>
  </si>
  <si>
    <t>Khoai tây</t>
  </si>
  <si>
    <t>HTX dược liệu Bổ Đà (xã Tiên Sơn)</t>
  </si>
  <si>
    <t>Cây dược liệu</t>
  </si>
  <si>
    <t>HTX Nông nghiệp Hưng Thịnh (xã Đông Lỗ, huyện Hiệp Hòa)</t>
  </si>
  <si>
    <t>Biểu số 01</t>
  </si>
  <si>
    <t>HTX dứa sạch Hương Sơn (thôn Kép 11, xã Hương Sơn)</t>
  </si>
  <si>
    <t xml:space="preserve">Hỗ trợ tập trung đất đai </t>
  </si>
  <si>
    <t xml:space="preserve">Hỗ trợ tem truy xuất nguồn gốc </t>
  </si>
  <si>
    <t xml:space="preserve">Hỗ trợ đào tạo nguồn nhân lực </t>
  </si>
  <si>
    <t xml:space="preserve">Hỗ trợ xây dựng Website thương mại điện tử </t>
  </si>
  <si>
    <t>TỔNG CỘNG</t>
  </si>
  <si>
    <t>ISO 22000</t>
  </si>
  <si>
    <t xml:space="preserve">Hỗ trợ đăng ký chứng nhận chất lượng </t>
  </si>
  <si>
    <t>10,05 ha</t>
  </si>
  <si>
    <t>22,160 tr đ/ha/năm</t>
  </si>
  <si>
    <t>10,3 ha</t>
  </si>
  <si>
    <t>21,960 tr đ/ha/năm</t>
  </si>
  <si>
    <t>HTX sản xuất nông nghiệp An Thịnh</t>
  </si>
  <si>
    <t>Dự án sản xuất gạo thơm Ngọc Thiện</t>
  </si>
  <si>
    <t>11,12 triệu đ/ha/năm</t>
  </si>
  <si>
    <t>HTX nông nghiệp Hoài An (TDP Tân Tiến, TT Cao Thượng)</t>
  </si>
  <si>
    <t>HTX sâm núi Dành Đức Hạnh (Thôn Hậu, xã Liên Chung)</t>
  </si>
  <si>
    <t>Củ cải đường</t>
  </si>
  <si>
    <t>Mô hình sản xuất lúa, cây rau quả thực phẩm</t>
  </si>
  <si>
    <t>HTX sản xuất nông nghiệp Tài Linh (Thôn Chính Lan, xã Lan Giới)</t>
  </si>
  <si>
    <t>Dự án sản xuất vùng nguyên liệu gắn với bao tiêu sản phẩm</t>
  </si>
  <si>
    <t>HTX sản xuất rau an toàn Kỳ Sơn (xã Song Vân)</t>
  </si>
  <si>
    <t>Hỗ trợ xây dựng cơ sở hạ tầng vùng nguyên liệu (Hạng mục: Kênh mương nội đồng)</t>
  </si>
  <si>
    <t>Hỗ trợ xây dựng cơ sở hạ tầng vùng nguyên liệu (Hạng mục: đường bê tông vào khu sản xuất)</t>
  </si>
  <si>
    <t>Hỗ trợ xây dựng cơ sở hạ tầng vùng nguyên liệu (Hạng mục: Hệ thống kênh mương phục vụ vùng nguyên liệu)</t>
  </si>
  <si>
    <t>Dự án sản xuất vùng rau quả thực phẩm tập trung</t>
  </si>
  <si>
    <t>Khoản 1 Điều 1 Nghị quyết số 21/2021/NQ-HĐND ngày 10/8/2021</t>
  </si>
  <si>
    <t>Khoản 2 Điều 6 Nghị quyết số 24/2018/NQ-HĐND ngày 07/12/2018</t>
  </si>
  <si>
    <t>Khoản 2 Điều 6 Nghị quyết số 
24/2018/NQ-HĐND ngày 07/12/2018</t>
  </si>
  <si>
    <t>Điểm c khoản 2 Điều 7 Nghị quyết số 
24/2018/NQ-HĐND ngày 07/12/2018</t>
  </si>
  <si>
    <t>Huyện Lục Ngạn</t>
  </si>
  <si>
    <t>HTX nông nghiệp Thanh Hải (thôn Cầu Đền, xã Thanh Hải)</t>
  </si>
  <si>
    <t>HTX trà rừng hoa vàng Phong Minh Lục Ngạn (thôn Na Lang, xã Phong Minh)</t>
  </si>
  <si>
    <t>HTX dịch vụ nông nghiệp sạch An Bình (thôn Hoạ, xã Cấm Sơn)</t>
  </si>
  <si>
    <t>Tổng diện tích góp vốn bằng quyền sử dụng đất (ha)</t>
  </si>
  <si>
    <t>HTX sản xuất kinh doanh dịch vụ tổng hợp ORGANIC Xương Lâm (thôn Nam Tiến 1, xã Xương Lâm)</t>
  </si>
  <si>
    <t>Tổng cộng:</t>
  </si>
  <si>
    <t>Đại học Kinh tế và Quản trị kinh doanh Thái Nguyên</t>
  </si>
  <si>
    <t>-</t>
  </si>
  <si>
    <t>HTX sản xuất, tiêu thụ Cá, rau cần Lý Hùng (xã Hoàng Lương)</t>
  </si>
  <si>
    <t>(Đã được phê duyệt hỗ trợ năm thứ nhất theo Quyết định số 176/QĐ-UBND ngày 18/2/2022 của UBND tỉnh)</t>
  </si>
  <si>
    <t>HỖ TRỢ THEO NGHỊ QUYẾT SỐ 24/2018/NQ-HĐND 
VÀ NGHỊ QUYẾT SỐ 21/2021/NQ-HĐND</t>
  </si>
  <si>
    <t>HỖ TRỢ THEO QUYẾT ĐỊNH 
SỐ 1802/QĐ-UBND</t>
  </si>
  <si>
    <t>Hỗ trợ xây dựng cơ sở hạ tầng vùng nguyên liệu</t>
  </si>
  <si>
    <t>Dự án trồng dứa chế biến tập trung theo tiêu chuẩn VietGap</t>
  </si>
  <si>
    <t>(Kèm theo Quyết định số          /QĐ-UBND ngày       /3/2023 của UBND tỉnh Bắc Giang)</t>
  </si>
  <si>
    <r>
      <t xml:space="preserve">Biểu số 07. BIỂU TỔNG HỢP KINH PHÍ DỰ KIẾN HỖ TRỢ CHO HỢP TÁC XÃ NĂM 2023
</t>
    </r>
    <r>
      <rPr>
        <i/>
        <sz val="12"/>
        <rFont val="Times New Roman"/>
        <family val="1"/>
      </rPr>
      <t>(Kèm theo Quyết định số          /QĐ-UBND ngày       /3/2023 của UBND tỉnh Bắc Giang)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</si>
</sst>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_);_(* \(#,##0\);_(* &quot;-&quot;??_);_(@_)"/>
    <numFmt numFmtId="183" formatCode="_(* #,##0.0_);_(* \(#,##0.0\);_(* &quot;-&quot;??_);_(@_)"/>
    <numFmt numFmtId="184" formatCode="_-* #,##0&quot; &quot;_₫_-;\-* #,##0&quot; &quot;_₫_-;_-* &quot;-&quot;??&quot; &quot;_₫_-;_-@_-"/>
    <numFmt numFmtId="185" formatCode="_-* #,##0.000&quot; &quot;_₫_-;\-* #,##0.000&quot; &quot;_₫_-;_-* &quot;-&quot;??&quot; &quot;_₫_-;_-@_-"/>
    <numFmt numFmtId="186" formatCode="_-* #,##0\ _₫_-;\-* #,##0\ _₫_-;_-* &quot;-&quot;??\ _₫_-;_-@_-"/>
    <numFmt numFmtId="187" formatCode="_-* #,##0.000\ _₫_-;\-* #,##0.000\ _₫_-;_-* &quot;-&quot;???\ _₫_-;_-@_-"/>
    <numFmt numFmtId="188" formatCode="_-* #,##0.0&quot; &quot;_₫_-;\-* #,##0.0&quot; &quot;_₫_-;_-* &quot;-&quot;??&quot; &quot;_₫_-;_-@_-"/>
    <numFmt numFmtId="189" formatCode="_-* #,##0.00&quot; &quot;_₫_-;\-* #,##0.00&quot; &quot;_₫_-;_-* &quot;-&quot;??&quot; &quot;_₫_-;_-@_-"/>
  </numFmts>
  <fonts count="54">
    <font>
      <sz val="12"/>
      <name val="Times New Roman"/>
      <family val="0"/>
    </font>
    <font>
      <sz val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5"/>
      <name val="Times New Roman"/>
      <family val="1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2"/>
      <color indexed="30"/>
      <name val="Times New Roman"/>
      <family val="1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1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1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9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 quotePrefix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 quotePrefix="1">
      <alignment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33" borderId="10" xfId="59" applyFont="1" applyFill="1" applyBorder="1" applyAlignment="1">
      <alignment wrapText="1"/>
      <protection/>
    </xf>
    <xf numFmtId="0" fontId="0" fillId="33" borderId="10" xfId="59" applyFont="1" applyFill="1" applyBorder="1" applyAlignment="1">
      <alignment horizontal="left" vertical="center" wrapText="1"/>
      <protection/>
    </xf>
    <xf numFmtId="0" fontId="3" fillId="0" borderId="14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center" vertical="center" wrapText="1"/>
    </xf>
    <xf numFmtId="182" fontId="3" fillId="0" borderId="10" xfId="42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 wrapText="1"/>
    </xf>
    <xf numFmtId="0" fontId="51" fillId="0" borderId="0" xfId="0" applyFont="1" applyAlignment="1">
      <alignment/>
    </xf>
    <xf numFmtId="182" fontId="3" fillId="0" borderId="10" xfId="42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82" fontId="3" fillId="0" borderId="10" xfId="0" applyNumberFormat="1" applyFont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52" fillId="0" borderId="0" xfId="0" applyFont="1" applyAlignment="1">
      <alignment/>
    </xf>
    <xf numFmtId="0" fontId="0" fillId="0" borderId="10" xfId="0" applyFont="1" applyBorder="1" applyAlignment="1" quotePrefix="1">
      <alignment vertical="center" wrapText="1"/>
    </xf>
    <xf numFmtId="0" fontId="53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 wrapText="1"/>
    </xf>
    <xf numFmtId="182" fontId="3" fillId="0" borderId="10" xfId="42" applyNumberFormat="1" applyFont="1" applyBorder="1" applyAlignment="1">
      <alignment horizontal="center" vertical="center" wrapText="1"/>
    </xf>
    <xf numFmtId="182" fontId="0" fillId="0" borderId="10" xfId="42" applyNumberFormat="1" applyFont="1" applyBorder="1" applyAlignment="1">
      <alignment vertical="center" wrapText="1"/>
    </xf>
    <xf numFmtId="0" fontId="0" fillId="0" borderId="13" xfId="0" applyFont="1" applyBorder="1" applyAlignment="1" quotePrefix="1">
      <alignment vertical="center" wrapText="1"/>
    </xf>
    <xf numFmtId="182" fontId="0" fillId="0" borderId="13" xfId="42" applyNumberFormat="1" applyFont="1" applyBorder="1" applyAlignment="1" quotePrefix="1">
      <alignment vertical="center" wrapText="1"/>
    </xf>
    <xf numFmtId="3" fontId="0" fillId="0" borderId="13" xfId="0" applyNumberFormat="1" applyFont="1" applyBorder="1" applyAlignment="1" quotePrefix="1">
      <alignment vertical="center" wrapText="1"/>
    </xf>
    <xf numFmtId="3" fontId="0" fillId="0" borderId="10" xfId="0" applyNumberFormat="1" applyFont="1" applyBorder="1" applyAlignment="1" quotePrefix="1">
      <alignment vertical="center" wrapText="1"/>
    </xf>
    <xf numFmtId="0" fontId="0" fillId="0" borderId="10" xfId="0" applyFont="1" applyFill="1" applyBorder="1" applyAlignment="1">
      <alignment vertical="center" wrapText="1"/>
    </xf>
    <xf numFmtId="182" fontId="52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1" fontId="52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 quotePrefix="1">
      <alignment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82" fontId="0" fillId="0" borderId="10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183" fontId="0" fillId="0" borderId="10" xfId="42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/>
    </xf>
    <xf numFmtId="182" fontId="3" fillId="0" borderId="10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183" fontId="0" fillId="0" borderId="10" xfId="42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 quotePrefix="1">
      <alignment vertical="center" wrapText="1"/>
    </xf>
    <xf numFmtId="182" fontId="8" fillId="0" borderId="10" xfId="42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10" xfId="59" applyFont="1" applyFill="1" applyBorder="1" applyAlignment="1">
      <alignment horizontal="left" vertical="center" wrapText="1"/>
      <protection/>
    </xf>
    <xf numFmtId="182" fontId="0" fillId="0" borderId="10" xfId="42" applyNumberFormat="1" applyFont="1" applyFill="1" applyBorder="1" applyAlignment="1">
      <alignment horizontal="right" vertical="center"/>
    </xf>
    <xf numFmtId="0" fontId="0" fillId="0" borderId="10" xfId="59" applyFont="1" applyFill="1" applyBorder="1" applyAlignment="1">
      <alignment horizontal="left" wrapText="1"/>
      <protection/>
    </xf>
    <xf numFmtId="182" fontId="3" fillId="0" borderId="10" xfId="42" applyNumberFormat="1" applyFont="1" applyFill="1" applyBorder="1" applyAlignment="1">
      <alignment horizontal="right"/>
    </xf>
    <xf numFmtId="182" fontId="0" fillId="0" borderId="10" xfId="42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182" fontId="3" fillId="0" borderId="10" xfId="42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2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quotePrefix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2</xdr:row>
      <xdr:rowOff>257175</xdr:rowOff>
    </xdr:from>
    <xdr:to>
      <xdr:col>5</xdr:col>
      <xdr:colOff>95250</xdr:colOff>
      <xdr:row>2</xdr:row>
      <xdr:rowOff>257175</xdr:rowOff>
    </xdr:to>
    <xdr:sp>
      <xdr:nvSpPr>
        <xdr:cNvPr id="1" name="Straight Connector 2"/>
        <xdr:cNvSpPr>
          <a:spLocks/>
        </xdr:cNvSpPr>
      </xdr:nvSpPr>
      <xdr:spPr>
        <a:xfrm>
          <a:off x="3276600" y="800100"/>
          <a:ext cx="30670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3105150</xdr:colOff>
      <xdr:row>2</xdr:row>
      <xdr:rowOff>219075</xdr:rowOff>
    </xdr:from>
    <xdr:to>
      <xdr:col>3</xdr:col>
      <xdr:colOff>666750</xdr:colOff>
      <xdr:row>2</xdr:row>
      <xdr:rowOff>219075</xdr:rowOff>
    </xdr:to>
    <xdr:sp>
      <xdr:nvSpPr>
        <xdr:cNvPr id="1" name="Straight Connector 2"/>
        <xdr:cNvSpPr>
          <a:spLocks/>
        </xdr:cNvSpPr>
      </xdr:nvSpPr>
      <xdr:spPr>
        <a:xfrm>
          <a:off x="3486150" y="676275"/>
          <a:ext cx="29051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2705100</xdr:colOff>
      <xdr:row>2</xdr:row>
      <xdr:rowOff>238125</xdr:rowOff>
    </xdr:from>
    <xdr:to>
      <xdr:col>4</xdr:col>
      <xdr:colOff>428625</xdr:colOff>
      <xdr:row>2</xdr:row>
      <xdr:rowOff>238125</xdr:rowOff>
    </xdr:to>
    <xdr:sp>
      <xdr:nvSpPr>
        <xdr:cNvPr id="1" name="Straight Connector 2"/>
        <xdr:cNvSpPr>
          <a:spLocks/>
        </xdr:cNvSpPr>
      </xdr:nvSpPr>
      <xdr:spPr>
        <a:xfrm>
          <a:off x="3086100" y="952500"/>
          <a:ext cx="27432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257175</xdr:rowOff>
    </xdr:from>
    <xdr:to>
      <xdr:col>4</xdr:col>
      <xdr:colOff>676275</xdr:colOff>
      <xdr:row>2</xdr:row>
      <xdr:rowOff>257175</xdr:rowOff>
    </xdr:to>
    <xdr:sp>
      <xdr:nvSpPr>
        <xdr:cNvPr id="1" name="Straight Connector 2"/>
        <xdr:cNvSpPr>
          <a:spLocks/>
        </xdr:cNvSpPr>
      </xdr:nvSpPr>
      <xdr:spPr>
        <a:xfrm>
          <a:off x="3495675" y="819150"/>
          <a:ext cx="27813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2</xdr:row>
      <xdr:rowOff>219075</xdr:rowOff>
    </xdr:from>
    <xdr:to>
      <xdr:col>2</xdr:col>
      <xdr:colOff>514350</xdr:colOff>
      <xdr:row>2</xdr:row>
      <xdr:rowOff>219075</xdr:rowOff>
    </xdr:to>
    <xdr:sp>
      <xdr:nvSpPr>
        <xdr:cNvPr id="1" name="Straight Connector 2"/>
        <xdr:cNvSpPr>
          <a:spLocks/>
        </xdr:cNvSpPr>
      </xdr:nvSpPr>
      <xdr:spPr>
        <a:xfrm>
          <a:off x="1666875" y="857250"/>
          <a:ext cx="25622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1924050</xdr:colOff>
      <xdr:row>2</xdr:row>
      <xdr:rowOff>247650</xdr:rowOff>
    </xdr:from>
    <xdr:to>
      <xdr:col>3</xdr:col>
      <xdr:colOff>466725</xdr:colOff>
      <xdr:row>2</xdr:row>
      <xdr:rowOff>247650</xdr:rowOff>
    </xdr:to>
    <xdr:sp>
      <xdr:nvSpPr>
        <xdr:cNvPr id="1" name="Straight Connector 2"/>
        <xdr:cNvSpPr>
          <a:spLocks/>
        </xdr:cNvSpPr>
      </xdr:nvSpPr>
      <xdr:spPr>
        <a:xfrm>
          <a:off x="2305050" y="819150"/>
          <a:ext cx="27527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</xdr:row>
      <xdr:rowOff>0</xdr:rowOff>
    </xdr:from>
    <xdr:to>
      <xdr:col>6</xdr:col>
      <xdr:colOff>495300</xdr:colOff>
      <xdr:row>1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3219450" y="514350"/>
          <a:ext cx="28765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11"/>
  <sheetViews>
    <sheetView zoomScale="80" zoomScaleNormal="80" zoomScalePageLayoutView="0" workbookViewId="0" topLeftCell="A1">
      <selection activeCell="H17" sqref="H17"/>
    </sheetView>
  </sheetViews>
  <sheetFormatPr defaultColWidth="9.00390625" defaultRowHeight="15.75"/>
  <cols>
    <col min="1" max="1" width="5.00390625" style="0" customWidth="1"/>
    <col min="2" max="2" width="29.75390625" style="0" customWidth="1"/>
    <col min="3" max="3" width="18.50390625" style="0" customWidth="1"/>
    <col min="4" max="4" width="14.75390625" style="0" customWidth="1"/>
    <col min="5" max="5" width="14.00390625" style="0" customWidth="1"/>
    <col min="6" max="6" width="13.50390625" style="0" customWidth="1"/>
    <col min="7" max="7" width="12.375" style="0" customWidth="1"/>
    <col min="8" max="8" width="20.75390625" style="0" customWidth="1"/>
  </cols>
  <sheetData>
    <row r="1" spans="1:8" ht="15.75">
      <c r="A1" s="117" t="s">
        <v>113</v>
      </c>
      <c r="B1" s="117"/>
      <c r="C1" s="15"/>
      <c r="D1" s="15"/>
      <c r="E1" s="15"/>
      <c r="F1" s="15"/>
      <c r="G1" s="15"/>
      <c r="H1" s="15"/>
    </row>
    <row r="2" spans="1:8" s="5" customFormat="1" ht="27" customHeight="1">
      <c r="A2" s="119" t="s">
        <v>20</v>
      </c>
      <c r="B2" s="119"/>
      <c r="C2" s="119"/>
      <c r="D2" s="119"/>
      <c r="E2" s="119"/>
      <c r="F2" s="119"/>
      <c r="G2" s="119"/>
      <c r="H2" s="119"/>
    </row>
    <row r="3" spans="1:8" s="5" customFormat="1" ht="26.25" customHeight="1">
      <c r="A3" s="120" t="s">
        <v>159</v>
      </c>
      <c r="B3" s="120"/>
      <c r="C3" s="120"/>
      <c r="D3" s="120"/>
      <c r="E3" s="120"/>
      <c r="F3" s="120"/>
      <c r="G3" s="120"/>
      <c r="H3" s="120"/>
    </row>
    <row r="4" spans="1:8" s="5" customFormat="1" ht="22.5" customHeight="1">
      <c r="A4" s="53"/>
      <c r="B4" s="53"/>
      <c r="C4" s="53"/>
      <c r="D4" s="118"/>
      <c r="E4" s="118"/>
      <c r="F4" s="52"/>
      <c r="G4" s="11"/>
      <c r="H4" s="10" t="s">
        <v>4</v>
      </c>
    </row>
    <row r="5" spans="1:8" ht="78.75" customHeight="1">
      <c r="A5" s="1" t="s">
        <v>0</v>
      </c>
      <c r="B5" s="1" t="s">
        <v>1</v>
      </c>
      <c r="C5" s="1" t="s">
        <v>5</v>
      </c>
      <c r="D5" s="1" t="s">
        <v>6</v>
      </c>
      <c r="E5" s="1" t="s">
        <v>9</v>
      </c>
      <c r="F5" s="1" t="s">
        <v>8</v>
      </c>
      <c r="G5" s="1" t="s">
        <v>16</v>
      </c>
      <c r="H5" s="16" t="s">
        <v>2</v>
      </c>
    </row>
    <row r="6" spans="1:8" ht="23.25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3" t="s">
        <v>7</v>
      </c>
      <c r="G6" s="13">
        <v>7</v>
      </c>
      <c r="H6" s="18"/>
    </row>
    <row r="7" spans="1:8" ht="30.75" customHeight="1">
      <c r="A7" s="1" t="s">
        <v>3</v>
      </c>
      <c r="B7" s="31" t="s">
        <v>46</v>
      </c>
      <c r="C7" s="17"/>
      <c r="D7" s="17"/>
      <c r="E7" s="17"/>
      <c r="F7" s="13"/>
      <c r="G7" s="46">
        <f>SUM(G8:G10)</f>
        <v>300</v>
      </c>
      <c r="H7" s="18"/>
    </row>
    <row r="8" spans="1:8" ht="74.25" customHeight="1">
      <c r="A8" s="20">
        <v>1</v>
      </c>
      <c r="B8" s="21" t="s">
        <v>99</v>
      </c>
      <c r="C8" s="21" t="s">
        <v>42</v>
      </c>
      <c r="D8" s="21" t="s">
        <v>122</v>
      </c>
      <c r="E8" s="21" t="s">
        <v>123</v>
      </c>
      <c r="F8" s="22">
        <v>222.708</v>
      </c>
      <c r="G8" s="22">
        <v>100</v>
      </c>
      <c r="H8" s="121" t="s">
        <v>140</v>
      </c>
    </row>
    <row r="9" spans="1:8" ht="69.75" customHeight="1">
      <c r="A9" s="20">
        <v>2</v>
      </c>
      <c r="B9" s="21" t="s">
        <v>100</v>
      </c>
      <c r="C9" s="21" t="s">
        <v>44</v>
      </c>
      <c r="D9" s="21" t="s">
        <v>124</v>
      </c>
      <c r="E9" s="59" t="s">
        <v>125</v>
      </c>
      <c r="F9" s="30">
        <v>226.188</v>
      </c>
      <c r="G9" s="30">
        <v>100</v>
      </c>
      <c r="H9" s="122"/>
    </row>
    <row r="10" spans="1:8" ht="69.75" customHeight="1">
      <c r="A10" s="20">
        <v>3</v>
      </c>
      <c r="B10" s="21" t="s">
        <v>126</v>
      </c>
      <c r="C10" s="21" t="s">
        <v>127</v>
      </c>
      <c r="D10" s="25" t="s">
        <v>41</v>
      </c>
      <c r="E10" s="71" t="s">
        <v>128</v>
      </c>
      <c r="F10" s="30">
        <v>111.2</v>
      </c>
      <c r="G10" s="30">
        <v>100</v>
      </c>
      <c r="H10" s="123"/>
    </row>
    <row r="11" spans="1:8" s="4" customFormat="1" ht="28.5" customHeight="1">
      <c r="A11" s="1"/>
      <c r="B11" s="2" t="s">
        <v>39</v>
      </c>
      <c r="C11" s="2"/>
      <c r="D11" s="2"/>
      <c r="E11" s="2"/>
      <c r="F11" s="12"/>
      <c r="G11" s="12">
        <f>+G7</f>
        <v>300</v>
      </c>
      <c r="H11" s="12"/>
    </row>
  </sheetData>
  <sheetProtection/>
  <mergeCells count="5">
    <mergeCell ref="A1:B1"/>
    <mergeCell ref="D4:E4"/>
    <mergeCell ref="A2:H2"/>
    <mergeCell ref="A3:H3"/>
    <mergeCell ref="H8:H10"/>
  </mergeCells>
  <printOptions horizontalCentered="1"/>
  <pageMargins left="0.5" right="0.42" top="0.57" bottom="0.5" header="0.48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25"/>
  <sheetViews>
    <sheetView zoomScale="90" zoomScaleNormal="90" zoomScalePageLayoutView="0" workbookViewId="0" topLeftCell="A1">
      <selection activeCell="M7" sqref="M7"/>
    </sheetView>
  </sheetViews>
  <sheetFormatPr defaultColWidth="9.00390625" defaultRowHeight="15.75"/>
  <cols>
    <col min="1" max="1" width="5.00390625" style="0" customWidth="1"/>
    <col min="2" max="2" width="41.625" style="0" customWidth="1"/>
    <col min="3" max="3" width="28.50390625" style="0" customWidth="1"/>
    <col min="4" max="4" width="16.25390625" style="0" customWidth="1"/>
    <col min="5" max="5" width="10.625" style="0" hidden="1" customWidth="1"/>
    <col min="6" max="6" width="16.00390625" style="0" customWidth="1"/>
    <col min="7" max="7" width="12.375" style="0" hidden="1" customWidth="1"/>
    <col min="8" max="8" width="22.375" style="0" customWidth="1"/>
  </cols>
  <sheetData>
    <row r="1" spans="1:8" ht="15.75">
      <c r="A1" s="117" t="s">
        <v>29</v>
      </c>
      <c r="B1" s="117"/>
      <c r="C1" s="15"/>
      <c r="D1" s="15"/>
      <c r="E1" s="15"/>
      <c r="F1" s="15"/>
      <c r="G1" s="15"/>
      <c r="H1" s="15"/>
    </row>
    <row r="2" spans="1:8" s="5" customFormat="1" ht="20.25" customHeight="1">
      <c r="A2" s="124" t="s">
        <v>21</v>
      </c>
      <c r="B2" s="119"/>
      <c r="C2" s="119"/>
      <c r="D2" s="119"/>
      <c r="E2" s="119"/>
      <c r="F2" s="119"/>
      <c r="G2" s="119"/>
      <c r="H2" s="119"/>
    </row>
    <row r="3" spans="1:8" s="5" customFormat="1" ht="19.5" customHeight="1">
      <c r="A3" s="120" t="s">
        <v>159</v>
      </c>
      <c r="B3" s="120"/>
      <c r="C3" s="120"/>
      <c r="D3" s="120"/>
      <c r="E3" s="120"/>
      <c r="F3" s="120"/>
      <c r="G3" s="120"/>
      <c r="H3" s="120"/>
    </row>
    <row r="4" spans="1:8" s="5" customFormat="1" ht="17.25" customHeight="1">
      <c r="A4" s="53"/>
      <c r="B4" s="53"/>
      <c r="C4" s="53"/>
      <c r="D4" s="7"/>
      <c r="E4" s="10"/>
      <c r="F4" s="11"/>
      <c r="G4" s="11"/>
      <c r="H4" s="10" t="s">
        <v>4</v>
      </c>
    </row>
    <row r="5" spans="1:8" ht="66.75" customHeight="1">
      <c r="A5" s="1" t="s">
        <v>0</v>
      </c>
      <c r="B5" s="1" t="s">
        <v>1</v>
      </c>
      <c r="C5" s="1" t="s">
        <v>10</v>
      </c>
      <c r="D5" s="1" t="s">
        <v>148</v>
      </c>
      <c r="E5" s="1" t="s">
        <v>11</v>
      </c>
      <c r="F5" s="1" t="s">
        <v>12</v>
      </c>
      <c r="G5" s="1" t="s">
        <v>13</v>
      </c>
      <c r="H5" s="16" t="s">
        <v>2</v>
      </c>
    </row>
    <row r="6" spans="1:8" ht="22.5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3" t="s">
        <v>14</v>
      </c>
      <c r="G6" s="13" t="s">
        <v>15</v>
      </c>
      <c r="H6" s="18"/>
    </row>
    <row r="7" spans="1:8" s="61" customFormat="1" ht="27.75" customHeight="1">
      <c r="A7" s="1" t="s">
        <v>3</v>
      </c>
      <c r="B7" s="19" t="s">
        <v>46</v>
      </c>
      <c r="C7" s="2"/>
      <c r="D7" s="2"/>
      <c r="E7" s="51" t="e">
        <f>+#REF!+#REF!+#REF!+#REF!</f>
        <v>#REF!</v>
      </c>
      <c r="F7" s="51">
        <f>SUM(F8:F13)</f>
        <v>1825</v>
      </c>
      <c r="G7" s="51" t="e">
        <f>+#REF!+#REF!+#REF!+#REF!</f>
        <v>#REF!</v>
      </c>
      <c r="H7" s="12"/>
    </row>
    <row r="8" spans="1:8" s="61" customFormat="1" ht="33" customHeight="1">
      <c r="A8" s="20">
        <v>1</v>
      </c>
      <c r="B8" s="62" t="s">
        <v>101</v>
      </c>
      <c r="C8" s="21"/>
      <c r="D8" s="21"/>
      <c r="E8" s="21">
        <f>F8+G8</f>
        <v>100</v>
      </c>
      <c r="F8" s="30"/>
      <c r="G8" s="30">
        <v>100</v>
      </c>
      <c r="H8" s="121" t="s">
        <v>141</v>
      </c>
    </row>
    <row r="9" spans="1:8" s="61" customFormat="1" ht="43.5" customHeight="1">
      <c r="A9" s="23" t="s">
        <v>152</v>
      </c>
      <c r="B9" s="62" t="s">
        <v>137</v>
      </c>
      <c r="C9" s="21" t="s">
        <v>132</v>
      </c>
      <c r="D9" s="21">
        <v>8.8</v>
      </c>
      <c r="E9" s="21"/>
      <c r="F9" s="30">
        <v>415</v>
      </c>
      <c r="G9" s="30"/>
      <c r="H9" s="122"/>
    </row>
    <row r="10" spans="1:8" s="61" customFormat="1" ht="39.75" customHeight="1">
      <c r="A10" s="20">
        <v>2</v>
      </c>
      <c r="B10" s="21" t="s">
        <v>133</v>
      </c>
      <c r="C10" s="21"/>
      <c r="D10" s="21"/>
      <c r="E10" s="21"/>
      <c r="F10" s="30"/>
      <c r="G10" s="30"/>
      <c r="H10" s="122"/>
    </row>
    <row r="11" spans="1:9" s="61" customFormat="1" ht="51.75" customHeight="1">
      <c r="A11" s="3" t="s">
        <v>152</v>
      </c>
      <c r="B11" s="62" t="s">
        <v>138</v>
      </c>
      <c r="C11" s="21" t="s">
        <v>134</v>
      </c>
      <c r="D11" s="21">
        <v>15</v>
      </c>
      <c r="E11" s="21"/>
      <c r="F11" s="30">
        <v>705</v>
      </c>
      <c r="G11" s="30"/>
      <c r="H11" s="122"/>
      <c r="I11" s="74"/>
    </row>
    <row r="12" spans="1:8" s="61" customFormat="1" ht="29.25" customHeight="1">
      <c r="A12" s="20">
        <v>3</v>
      </c>
      <c r="B12" s="21" t="s">
        <v>135</v>
      </c>
      <c r="C12" s="21"/>
      <c r="D12" s="21"/>
      <c r="E12" s="21"/>
      <c r="F12" s="30"/>
      <c r="G12" s="30"/>
      <c r="H12" s="122"/>
    </row>
    <row r="13" spans="1:9" s="61" customFormat="1" ht="39.75" customHeight="1">
      <c r="A13" s="23" t="s">
        <v>152</v>
      </c>
      <c r="B13" s="62" t="s">
        <v>136</v>
      </c>
      <c r="C13" s="21" t="s">
        <v>139</v>
      </c>
      <c r="D13" s="21">
        <v>15</v>
      </c>
      <c r="E13" s="21"/>
      <c r="F13" s="30">
        <v>705</v>
      </c>
      <c r="G13" s="30"/>
      <c r="H13" s="123"/>
      <c r="I13" s="72"/>
    </row>
    <row r="14" spans="1:11" s="50" customFormat="1" ht="29.25" customHeight="1">
      <c r="A14" s="1" t="s">
        <v>43</v>
      </c>
      <c r="B14" s="19" t="s">
        <v>83</v>
      </c>
      <c r="C14" s="21"/>
      <c r="D14" s="21"/>
      <c r="E14" s="21"/>
      <c r="F14" s="48">
        <f>F16</f>
        <v>380</v>
      </c>
      <c r="G14" s="48">
        <f>+SUM(G15:G15)</f>
        <v>350</v>
      </c>
      <c r="H14" s="21"/>
      <c r="K14" s="61"/>
    </row>
    <row r="15" spans="1:11" s="50" customFormat="1" ht="39.75" customHeight="1">
      <c r="A15" s="1">
        <v>4</v>
      </c>
      <c r="B15" s="21" t="s">
        <v>84</v>
      </c>
      <c r="C15" s="21"/>
      <c r="D15" s="20"/>
      <c r="E15" s="47"/>
      <c r="F15" s="49"/>
      <c r="G15" s="49">
        <v>350</v>
      </c>
      <c r="H15" s="121" t="s">
        <v>142</v>
      </c>
      <c r="K15" s="61"/>
    </row>
    <row r="16" spans="1:11" s="50" customFormat="1" ht="45.75" customHeight="1">
      <c r="A16" s="3" t="s">
        <v>152</v>
      </c>
      <c r="B16" s="62" t="s">
        <v>137</v>
      </c>
      <c r="C16" s="21" t="s">
        <v>139</v>
      </c>
      <c r="D16" s="20">
        <v>8</v>
      </c>
      <c r="E16" s="47">
        <v>300</v>
      </c>
      <c r="F16" s="49">
        <v>380</v>
      </c>
      <c r="G16" s="49"/>
      <c r="H16" s="125"/>
      <c r="I16" s="75"/>
      <c r="K16" s="61"/>
    </row>
    <row r="17" spans="1:11" s="50" customFormat="1" ht="27" customHeight="1">
      <c r="A17" s="1" t="s">
        <v>60</v>
      </c>
      <c r="B17" s="2" t="s">
        <v>95</v>
      </c>
      <c r="C17" s="21"/>
      <c r="D17" s="20"/>
      <c r="E17" s="47"/>
      <c r="F17" s="64">
        <f>F19</f>
        <v>945</v>
      </c>
      <c r="G17" s="49"/>
      <c r="H17" s="22"/>
      <c r="K17" s="61"/>
    </row>
    <row r="18" spans="1:11" s="50" customFormat="1" ht="39.75" customHeight="1">
      <c r="A18" s="1">
        <v>5</v>
      </c>
      <c r="B18" s="21" t="s">
        <v>114</v>
      </c>
      <c r="C18" s="21"/>
      <c r="D18" s="20"/>
      <c r="E18" s="47"/>
      <c r="F18" s="49"/>
      <c r="G18" s="49"/>
      <c r="H18" s="121" t="s">
        <v>142</v>
      </c>
      <c r="K18" s="61"/>
    </row>
    <row r="19" spans="1:11" s="50" customFormat="1" ht="39" customHeight="1">
      <c r="A19" s="3" t="s">
        <v>152</v>
      </c>
      <c r="B19" s="62" t="s">
        <v>137</v>
      </c>
      <c r="C19" s="21" t="s">
        <v>158</v>
      </c>
      <c r="D19" s="20">
        <v>20</v>
      </c>
      <c r="E19" s="47"/>
      <c r="F19" s="49">
        <v>945</v>
      </c>
      <c r="G19" s="49"/>
      <c r="H19" s="125"/>
      <c r="K19" s="61"/>
    </row>
    <row r="20" spans="1:9" s="4" customFormat="1" ht="27.75" customHeight="1">
      <c r="A20" s="1"/>
      <c r="B20" s="77" t="s">
        <v>150</v>
      </c>
      <c r="C20" s="2"/>
      <c r="D20" s="2"/>
      <c r="E20" s="2"/>
      <c r="F20" s="57">
        <f>+F7+F14+F17</f>
        <v>3150</v>
      </c>
      <c r="G20" s="57" t="e">
        <f>+G7+G14</f>
        <v>#REF!</v>
      </c>
      <c r="H20" s="12"/>
      <c r="I20" s="76"/>
    </row>
    <row r="25" ht="15.75">
      <c r="H25">
        <f>23/5</f>
        <v>4.6</v>
      </c>
    </row>
  </sheetData>
  <sheetProtection/>
  <mergeCells count="6">
    <mergeCell ref="A2:H2"/>
    <mergeCell ref="A3:H3"/>
    <mergeCell ref="A1:B1"/>
    <mergeCell ref="H8:H13"/>
    <mergeCell ref="H15:H16"/>
    <mergeCell ref="H18:H19"/>
  </mergeCells>
  <printOptions horizontalCentered="1"/>
  <pageMargins left="0.37" right="0.28" top="0.49" bottom="0.41" header="0.49" footer="0.4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11"/>
  <sheetViews>
    <sheetView zoomScalePageLayoutView="0" workbookViewId="0" topLeftCell="A1">
      <selection activeCell="I6" sqref="I6"/>
    </sheetView>
  </sheetViews>
  <sheetFormatPr defaultColWidth="9.00390625" defaultRowHeight="15.75"/>
  <cols>
    <col min="1" max="1" width="5.00390625" style="15" customWidth="1"/>
    <col min="2" max="2" width="40.375" style="15" customWidth="1"/>
    <col min="3" max="3" width="15.50390625" style="15" customWidth="1"/>
    <col min="4" max="4" width="10.00390625" style="15" customWidth="1"/>
    <col min="5" max="5" width="14.625" style="15" customWidth="1"/>
    <col min="6" max="6" width="33.00390625" style="15" customWidth="1"/>
    <col min="7" max="16384" width="9.00390625" style="15" customWidth="1"/>
  </cols>
  <sheetData>
    <row r="1" spans="1:2" ht="18.75" customHeight="1">
      <c r="A1" s="117" t="s">
        <v>30</v>
      </c>
      <c r="B1" s="117"/>
    </row>
    <row r="2" spans="1:6" s="52" customFormat="1" ht="37.5" customHeight="1">
      <c r="A2" s="119" t="s">
        <v>102</v>
      </c>
      <c r="B2" s="119"/>
      <c r="C2" s="119"/>
      <c r="D2" s="119"/>
      <c r="E2" s="119"/>
      <c r="F2" s="119"/>
    </row>
    <row r="3" spans="1:6" s="52" customFormat="1" ht="19.5" customHeight="1">
      <c r="A3" s="120" t="s">
        <v>159</v>
      </c>
      <c r="B3" s="120"/>
      <c r="C3" s="120"/>
      <c r="D3" s="120"/>
      <c r="E3" s="120"/>
      <c r="F3" s="120"/>
    </row>
    <row r="4" spans="1:6" s="52" customFormat="1" ht="22.5" customHeight="1">
      <c r="A4" s="53"/>
      <c r="B4" s="53"/>
      <c r="C4" s="53"/>
      <c r="D4" s="7"/>
      <c r="E4" s="11"/>
      <c r="F4" s="10" t="s">
        <v>4</v>
      </c>
    </row>
    <row r="5" spans="1:6" ht="73.5" customHeight="1">
      <c r="A5" s="1" t="s">
        <v>0</v>
      </c>
      <c r="B5" s="1" t="s">
        <v>1</v>
      </c>
      <c r="C5" s="1" t="s">
        <v>22</v>
      </c>
      <c r="D5" s="3" t="s">
        <v>23</v>
      </c>
      <c r="E5" s="1" t="s">
        <v>19</v>
      </c>
      <c r="F5" s="16" t="s">
        <v>2</v>
      </c>
    </row>
    <row r="6" spans="1:6" s="4" customFormat="1" ht="25.5" customHeight="1">
      <c r="A6" s="1" t="s">
        <v>3</v>
      </c>
      <c r="B6" s="19" t="s">
        <v>75</v>
      </c>
      <c r="C6" s="38"/>
      <c r="D6" s="45"/>
      <c r="E6" s="45">
        <f>E7</f>
        <v>20</v>
      </c>
      <c r="F6" s="33"/>
    </row>
    <row r="7" spans="1:6" s="52" customFormat="1" ht="53.25" customHeight="1">
      <c r="A7" s="20">
        <v>1</v>
      </c>
      <c r="B7" s="44" t="s">
        <v>153</v>
      </c>
      <c r="C7" s="20" t="s">
        <v>76</v>
      </c>
      <c r="D7" s="27">
        <v>40</v>
      </c>
      <c r="E7" s="28">
        <v>20</v>
      </c>
      <c r="F7" s="20" t="s">
        <v>143</v>
      </c>
    </row>
    <row r="8" spans="1:6" ht="23.25" customHeight="1">
      <c r="A8" s="20"/>
      <c r="B8" s="2" t="s">
        <v>39</v>
      </c>
      <c r="C8" s="21"/>
      <c r="D8" s="21"/>
      <c r="E8" s="57">
        <f>E6</f>
        <v>20</v>
      </c>
      <c r="F8" s="22"/>
    </row>
    <row r="10" spans="2:4" ht="27.75" customHeight="1">
      <c r="B10" s="54"/>
      <c r="C10" s="55"/>
      <c r="D10" s="56"/>
    </row>
    <row r="11" spans="2:6" ht="66.75" customHeight="1">
      <c r="B11" s="14"/>
      <c r="C11" s="14"/>
      <c r="D11" s="14"/>
      <c r="E11" s="26"/>
      <c r="F11" s="26"/>
    </row>
  </sheetData>
  <sheetProtection/>
  <mergeCells count="3">
    <mergeCell ref="A2:F2"/>
    <mergeCell ref="A3:F3"/>
    <mergeCell ref="A1:B1"/>
  </mergeCells>
  <printOptions horizontalCentered="1"/>
  <pageMargins left="0.25" right="0.28" top="0.49" bottom="0.41" header="0.49" footer="0.4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I20"/>
  <sheetViews>
    <sheetView zoomScalePageLayoutView="0" workbookViewId="0" topLeftCell="A4">
      <selection activeCell="J10" sqref="J10"/>
    </sheetView>
  </sheetViews>
  <sheetFormatPr defaultColWidth="9.00390625" defaultRowHeight="15.75"/>
  <cols>
    <col min="1" max="1" width="4.00390625" style="0" customWidth="1"/>
    <col min="2" max="2" width="34.00390625" style="0" customWidth="1"/>
    <col min="3" max="3" width="22.375" style="0" customWidth="1"/>
    <col min="4" max="4" width="13.125" style="0" customWidth="1"/>
    <col min="5" max="5" width="10.625" style="0" customWidth="1"/>
    <col min="6" max="6" width="15.875" style="0" customWidth="1"/>
    <col min="7" max="7" width="31.25390625" style="0" customWidth="1"/>
  </cols>
  <sheetData>
    <row r="1" spans="1:2" ht="21" customHeight="1">
      <c r="A1" s="117" t="s">
        <v>31</v>
      </c>
      <c r="B1" s="117"/>
    </row>
    <row r="2" spans="1:7" s="5" customFormat="1" ht="23.25" customHeight="1">
      <c r="A2" s="124" t="s">
        <v>24</v>
      </c>
      <c r="B2" s="119"/>
      <c r="C2" s="119"/>
      <c r="D2" s="119"/>
      <c r="E2" s="119"/>
      <c r="F2" s="119"/>
      <c r="G2" s="119"/>
    </row>
    <row r="3" spans="1:7" s="5" customFormat="1" ht="21.75" customHeight="1">
      <c r="A3" s="120" t="s">
        <v>159</v>
      </c>
      <c r="B3" s="120"/>
      <c r="C3" s="120"/>
      <c r="D3" s="120"/>
      <c r="E3" s="120"/>
      <c r="F3" s="120"/>
      <c r="G3" s="120"/>
    </row>
    <row r="4" spans="1:7" s="5" customFormat="1" ht="17.25" customHeight="1">
      <c r="A4" s="6"/>
      <c r="B4" s="6"/>
      <c r="C4" s="6"/>
      <c r="D4" s="6"/>
      <c r="E4" s="6"/>
      <c r="F4" s="11"/>
      <c r="G4" s="10" t="s">
        <v>4</v>
      </c>
    </row>
    <row r="5" spans="1:7" ht="53.25" customHeight="1">
      <c r="A5" s="1" t="s">
        <v>0</v>
      </c>
      <c r="B5" s="1" t="s">
        <v>1</v>
      </c>
      <c r="C5" s="1" t="s">
        <v>25</v>
      </c>
      <c r="D5" s="1" t="s">
        <v>26</v>
      </c>
      <c r="E5" s="1" t="s">
        <v>27</v>
      </c>
      <c r="F5" s="1" t="s">
        <v>18</v>
      </c>
      <c r="G5" s="16" t="s">
        <v>2</v>
      </c>
    </row>
    <row r="6" spans="1:7" s="4" customFormat="1" ht="27.75" customHeight="1">
      <c r="A6" s="34" t="s">
        <v>3</v>
      </c>
      <c r="B6" s="35" t="s">
        <v>58</v>
      </c>
      <c r="C6" s="35"/>
      <c r="D6" s="35"/>
      <c r="E6" s="35"/>
      <c r="F6" s="36">
        <f>+F8+F12+F15</f>
        <v>70</v>
      </c>
      <c r="G6" s="36"/>
    </row>
    <row r="7" spans="1:7" s="4" customFormat="1" ht="36.75" customHeight="1">
      <c r="A7" s="1">
        <v>1</v>
      </c>
      <c r="B7" s="2" t="s">
        <v>59</v>
      </c>
      <c r="C7" s="2"/>
      <c r="D7" s="2"/>
      <c r="E7" s="2"/>
      <c r="F7" s="32"/>
      <c r="G7" s="32"/>
    </row>
    <row r="8" spans="1:7" s="4" customFormat="1" ht="22.5" customHeight="1">
      <c r="A8" s="126"/>
      <c r="B8" s="128" t="s">
        <v>28</v>
      </c>
      <c r="C8" s="126" t="s">
        <v>62</v>
      </c>
      <c r="D8" s="126" t="s">
        <v>63</v>
      </c>
      <c r="E8" s="126">
        <v>2021</v>
      </c>
      <c r="F8" s="127">
        <v>20</v>
      </c>
      <c r="G8" s="21" t="s">
        <v>64</v>
      </c>
    </row>
    <row r="9" spans="1:7" s="4" customFormat="1" ht="21.75" customHeight="1">
      <c r="A9" s="126"/>
      <c r="B9" s="128"/>
      <c r="C9" s="126"/>
      <c r="D9" s="126"/>
      <c r="E9" s="126"/>
      <c r="F9" s="127"/>
      <c r="G9" s="21" t="s">
        <v>65</v>
      </c>
    </row>
    <row r="10" spans="1:7" s="4" customFormat="1" ht="48" customHeight="1">
      <c r="A10" s="20"/>
      <c r="B10" s="40" t="s">
        <v>17</v>
      </c>
      <c r="C10" s="126"/>
      <c r="D10" s="126"/>
      <c r="E10" s="126"/>
      <c r="F10" s="127"/>
      <c r="G10" s="41" t="s">
        <v>154</v>
      </c>
    </row>
    <row r="11" spans="1:7" s="4" customFormat="1" ht="27.75" customHeight="1">
      <c r="A11" s="1">
        <v>2</v>
      </c>
      <c r="B11" s="2" t="s">
        <v>66</v>
      </c>
      <c r="C11" s="32"/>
      <c r="D11" s="32"/>
      <c r="E11" s="32"/>
      <c r="F11" s="32"/>
      <c r="G11" s="32"/>
    </row>
    <row r="12" spans="1:7" s="4" customFormat="1" ht="24" customHeight="1">
      <c r="A12" s="17"/>
      <c r="B12" s="39" t="s">
        <v>28</v>
      </c>
      <c r="C12" s="126" t="s">
        <v>151</v>
      </c>
      <c r="D12" s="126" t="s">
        <v>63</v>
      </c>
      <c r="E12" s="126">
        <v>2022</v>
      </c>
      <c r="F12" s="127">
        <v>25</v>
      </c>
      <c r="G12" s="21" t="s">
        <v>67</v>
      </c>
    </row>
    <row r="13" spans="1:7" s="4" customFormat="1" ht="51" customHeight="1">
      <c r="A13" s="17"/>
      <c r="B13" s="39" t="s">
        <v>17</v>
      </c>
      <c r="C13" s="126"/>
      <c r="D13" s="126"/>
      <c r="E13" s="126"/>
      <c r="F13" s="127"/>
      <c r="G13" s="21" t="s">
        <v>68</v>
      </c>
    </row>
    <row r="14" spans="1:7" s="4" customFormat="1" ht="27.75" customHeight="1">
      <c r="A14" s="29">
        <v>3</v>
      </c>
      <c r="B14" s="2" t="s">
        <v>69</v>
      </c>
      <c r="C14" s="32"/>
      <c r="D14" s="32"/>
      <c r="E14" s="32"/>
      <c r="F14" s="32"/>
      <c r="G14" s="32"/>
    </row>
    <row r="15" spans="1:9" ht="22.5" customHeight="1">
      <c r="A15" s="30"/>
      <c r="B15" s="39" t="s">
        <v>28</v>
      </c>
      <c r="C15" s="126" t="s">
        <v>70</v>
      </c>
      <c r="D15" s="126" t="s">
        <v>63</v>
      </c>
      <c r="E15" s="127">
        <v>2022</v>
      </c>
      <c r="F15" s="127">
        <v>25</v>
      </c>
      <c r="G15" s="21" t="s">
        <v>67</v>
      </c>
      <c r="I15" s="4"/>
    </row>
    <row r="16" spans="1:9" ht="53.25" customHeight="1">
      <c r="A16" s="30"/>
      <c r="B16" s="39" t="s">
        <v>17</v>
      </c>
      <c r="C16" s="126"/>
      <c r="D16" s="126"/>
      <c r="E16" s="127"/>
      <c r="F16" s="127"/>
      <c r="G16" s="21" t="s">
        <v>71</v>
      </c>
      <c r="I16" s="4"/>
    </row>
    <row r="17" spans="1:7" ht="24" customHeight="1">
      <c r="A17" s="20"/>
      <c r="B17" s="2" t="s">
        <v>39</v>
      </c>
      <c r="C17" s="21"/>
      <c r="D17" s="21"/>
      <c r="E17" s="21"/>
      <c r="F17" s="12">
        <f>+F6</f>
        <v>70</v>
      </c>
      <c r="G17" s="22"/>
    </row>
    <row r="19" spans="2:5" ht="27.75" customHeight="1">
      <c r="B19" s="9"/>
      <c r="C19" s="9"/>
      <c r="D19" s="9"/>
      <c r="E19" s="9"/>
    </row>
    <row r="20" spans="2:7" ht="66.75" customHeight="1">
      <c r="B20" s="8"/>
      <c r="C20" s="8"/>
      <c r="D20" s="8"/>
      <c r="E20" s="8"/>
      <c r="F20" s="24"/>
      <c r="G20" s="24"/>
    </row>
  </sheetData>
  <sheetProtection/>
  <mergeCells count="17">
    <mergeCell ref="A1:B1"/>
    <mergeCell ref="A2:G2"/>
    <mergeCell ref="A3:G3"/>
    <mergeCell ref="A8:A9"/>
    <mergeCell ref="B8:B9"/>
    <mergeCell ref="C8:C10"/>
    <mergeCell ref="D8:D10"/>
    <mergeCell ref="E8:E10"/>
    <mergeCell ref="F8:F10"/>
    <mergeCell ref="C12:C13"/>
    <mergeCell ref="D12:D13"/>
    <mergeCell ref="E12:E13"/>
    <mergeCell ref="F12:F13"/>
    <mergeCell ref="C15:C16"/>
    <mergeCell ref="D15:D16"/>
    <mergeCell ref="E15:E16"/>
    <mergeCell ref="F15:F16"/>
  </mergeCells>
  <printOptions horizontalCentered="1"/>
  <pageMargins left="0.25" right="0.28" top="0.49" bottom="0.41" header="0.49" footer="0.4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D29"/>
  <sheetViews>
    <sheetView tabSelected="1" zoomScalePageLayoutView="0" workbookViewId="0" topLeftCell="A1">
      <selection activeCell="C7" sqref="C7"/>
    </sheetView>
  </sheetViews>
  <sheetFormatPr defaultColWidth="9.00390625" defaultRowHeight="15.75"/>
  <cols>
    <col min="1" max="1" width="5.00390625" style="0" customWidth="1"/>
    <col min="2" max="2" width="43.75390625" style="0" customWidth="1"/>
    <col min="3" max="3" width="19.25390625" style="0" customWidth="1"/>
    <col min="4" max="4" width="13.25390625" style="0" customWidth="1"/>
  </cols>
  <sheetData>
    <row r="1" spans="1:4" ht="15.75" customHeight="1">
      <c r="A1" s="117" t="s">
        <v>32</v>
      </c>
      <c r="B1" s="117"/>
      <c r="C1" s="15"/>
      <c r="D1" s="15"/>
    </row>
    <row r="2" spans="1:4" s="5" customFormat="1" ht="34.5" customHeight="1">
      <c r="A2" s="119" t="s">
        <v>40</v>
      </c>
      <c r="B2" s="119"/>
      <c r="C2" s="119"/>
      <c r="D2" s="119"/>
    </row>
    <row r="3" spans="1:4" s="5" customFormat="1" ht="18" customHeight="1">
      <c r="A3" s="120" t="s">
        <v>159</v>
      </c>
      <c r="B3" s="120"/>
      <c r="C3" s="120"/>
      <c r="D3" s="120"/>
    </row>
    <row r="4" spans="1:4" s="5" customFormat="1" ht="18" customHeight="1">
      <c r="A4" s="53"/>
      <c r="B4" s="53"/>
      <c r="C4" s="118" t="s">
        <v>4</v>
      </c>
      <c r="D4" s="118"/>
    </row>
    <row r="5" spans="1:4" ht="33.75" customHeight="1">
      <c r="A5" s="1" t="s">
        <v>0</v>
      </c>
      <c r="B5" s="1" t="s">
        <v>1</v>
      </c>
      <c r="C5" s="1" t="s">
        <v>12</v>
      </c>
      <c r="D5" s="1" t="s">
        <v>2</v>
      </c>
    </row>
    <row r="6" spans="1:4" s="4" customFormat="1" ht="27.75" customHeight="1">
      <c r="A6" s="1" t="s">
        <v>3</v>
      </c>
      <c r="B6" s="19" t="s">
        <v>46</v>
      </c>
      <c r="C6" s="2">
        <f>+SUM(C7:C12)</f>
        <v>90</v>
      </c>
      <c r="D6" s="2"/>
    </row>
    <row r="7" spans="1:4" s="60" customFormat="1" ht="33.75" customHeight="1">
      <c r="A7" s="58">
        <v>1</v>
      </c>
      <c r="B7" s="59" t="s">
        <v>101</v>
      </c>
      <c r="C7" s="59">
        <v>15</v>
      </c>
      <c r="D7" s="59"/>
    </row>
    <row r="8" spans="1:4" s="60" customFormat="1" ht="39" customHeight="1">
      <c r="A8" s="58">
        <v>2</v>
      </c>
      <c r="B8" s="59" t="s">
        <v>103</v>
      </c>
      <c r="C8" s="59">
        <v>15</v>
      </c>
      <c r="D8" s="59"/>
    </row>
    <row r="9" spans="1:4" ht="35.25" customHeight="1">
      <c r="A9" s="20">
        <v>3</v>
      </c>
      <c r="B9" s="21" t="s">
        <v>104</v>
      </c>
      <c r="C9" s="21">
        <v>15</v>
      </c>
      <c r="D9" s="21"/>
    </row>
    <row r="10" spans="1:4" ht="39" customHeight="1">
      <c r="A10" s="20">
        <v>4</v>
      </c>
      <c r="B10" s="21" t="s">
        <v>129</v>
      </c>
      <c r="C10" s="21">
        <v>15</v>
      </c>
      <c r="D10" s="21"/>
    </row>
    <row r="11" spans="1:4" ht="42.75" customHeight="1">
      <c r="A11" s="20">
        <v>5</v>
      </c>
      <c r="B11" s="21" t="s">
        <v>105</v>
      </c>
      <c r="C11" s="21">
        <v>15</v>
      </c>
      <c r="D11" s="21"/>
    </row>
    <row r="12" spans="1:4" ht="33" customHeight="1">
      <c r="A12" s="20">
        <v>6</v>
      </c>
      <c r="B12" s="21" t="s">
        <v>130</v>
      </c>
      <c r="C12" s="21">
        <v>15</v>
      </c>
      <c r="D12" s="21"/>
    </row>
    <row r="13" spans="1:4" s="50" customFormat="1" ht="22.5" customHeight="1">
      <c r="A13" s="1" t="s">
        <v>43</v>
      </c>
      <c r="B13" s="19" t="s">
        <v>75</v>
      </c>
      <c r="C13" s="37">
        <f>+SUM(C14:C16)</f>
        <v>45</v>
      </c>
      <c r="D13" s="21"/>
    </row>
    <row r="14" spans="1:4" s="63" customFormat="1" ht="36" customHeight="1">
      <c r="A14" s="20">
        <v>7</v>
      </c>
      <c r="B14" s="43" t="s">
        <v>106</v>
      </c>
      <c r="C14" s="21">
        <v>15</v>
      </c>
      <c r="D14" s="42"/>
    </row>
    <row r="15" spans="1:4" s="63" customFormat="1" ht="26.25" customHeight="1">
      <c r="A15" s="20">
        <v>8</v>
      </c>
      <c r="B15" s="44" t="s">
        <v>108</v>
      </c>
      <c r="C15" s="21">
        <v>15</v>
      </c>
      <c r="D15" s="42"/>
    </row>
    <row r="16" spans="1:4" s="63" customFormat="1" ht="32.25" customHeight="1">
      <c r="A16" s="20">
        <v>9</v>
      </c>
      <c r="B16" s="44" t="s">
        <v>153</v>
      </c>
      <c r="C16" s="21">
        <v>15</v>
      </c>
      <c r="D16" s="42"/>
    </row>
    <row r="17" spans="1:4" s="4" customFormat="1" ht="21.75" customHeight="1">
      <c r="A17" s="1" t="s">
        <v>60</v>
      </c>
      <c r="B17" s="19" t="s">
        <v>79</v>
      </c>
      <c r="C17" s="2">
        <f>+C18</f>
        <v>15</v>
      </c>
      <c r="D17" s="2"/>
    </row>
    <row r="18" spans="1:4" ht="33" customHeight="1">
      <c r="A18" s="20">
        <v>10</v>
      </c>
      <c r="B18" s="21" t="s">
        <v>80</v>
      </c>
      <c r="C18" s="27">
        <v>15</v>
      </c>
      <c r="D18" s="20"/>
    </row>
    <row r="19" spans="1:4" ht="24" customHeight="1">
      <c r="A19" s="1" t="s">
        <v>77</v>
      </c>
      <c r="B19" s="2" t="s">
        <v>83</v>
      </c>
      <c r="C19" s="2">
        <f>+SUM(C20:C21)</f>
        <v>30</v>
      </c>
      <c r="D19" s="21"/>
    </row>
    <row r="20" spans="1:4" ht="36.75" customHeight="1">
      <c r="A20" s="20">
        <v>11</v>
      </c>
      <c r="B20" s="21" t="s">
        <v>87</v>
      </c>
      <c r="C20" s="21">
        <v>15</v>
      </c>
      <c r="D20" s="21"/>
    </row>
    <row r="21" spans="1:4" ht="35.25" customHeight="1">
      <c r="A21" s="20">
        <v>12</v>
      </c>
      <c r="B21" s="21" t="s">
        <v>85</v>
      </c>
      <c r="C21" s="21">
        <v>15</v>
      </c>
      <c r="D21" s="21"/>
    </row>
    <row r="22" spans="1:4" ht="24" customHeight="1">
      <c r="A22" s="1" t="s">
        <v>82</v>
      </c>
      <c r="B22" s="2" t="s">
        <v>95</v>
      </c>
      <c r="C22" s="2">
        <f>SUM(C23:C24)</f>
        <v>30</v>
      </c>
      <c r="D22" s="21"/>
    </row>
    <row r="23" spans="1:4" ht="35.25" customHeight="1">
      <c r="A23" s="20">
        <v>13</v>
      </c>
      <c r="B23" s="21" t="s">
        <v>96</v>
      </c>
      <c r="C23" s="21">
        <v>15</v>
      </c>
      <c r="D23" s="21"/>
    </row>
    <row r="24" spans="1:4" ht="31.5" customHeight="1">
      <c r="A24" s="20">
        <v>14</v>
      </c>
      <c r="B24" s="21" t="s">
        <v>149</v>
      </c>
      <c r="C24" s="21">
        <v>15</v>
      </c>
      <c r="D24" s="21"/>
    </row>
    <row r="25" spans="1:4" ht="23.25" customHeight="1">
      <c r="A25" s="1" t="s">
        <v>86</v>
      </c>
      <c r="B25" s="2" t="s">
        <v>144</v>
      </c>
      <c r="C25" s="2">
        <f>SUM(C26:C28)</f>
        <v>45</v>
      </c>
      <c r="D25" s="21"/>
    </row>
    <row r="26" spans="1:4" ht="36" customHeight="1">
      <c r="A26" s="20">
        <v>15</v>
      </c>
      <c r="B26" s="21" t="s">
        <v>146</v>
      </c>
      <c r="C26" s="21">
        <v>15</v>
      </c>
      <c r="D26" s="21"/>
    </row>
    <row r="27" spans="1:4" ht="36.75" customHeight="1">
      <c r="A27" s="20">
        <v>16</v>
      </c>
      <c r="B27" s="21" t="s">
        <v>145</v>
      </c>
      <c r="C27" s="21">
        <v>15</v>
      </c>
      <c r="D27" s="21"/>
    </row>
    <row r="28" spans="1:4" ht="36.75" customHeight="1">
      <c r="A28" s="20">
        <v>17</v>
      </c>
      <c r="B28" s="21" t="s">
        <v>147</v>
      </c>
      <c r="C28" s="21">
        <v>15</v>
      </c>
      <c r="D28" s="21"/>
    </row>
    <row r="29" spans="1:4" ht="21" customHeight="1">
      <c r="A29" s="20"/>
      <c r="B29" s="2" t="s">
        <v>39</v>
      </c>
      <c r="C29" s="2">
        <f>C6+C13+C17+C19+C22+C25</f>
        <v>255</v>
      </c>
      <c r="D29" s="21"/>
    </row>
  </sheetData>
  <sheetProtection/>
  <mergeCells count="4">
    <mergeCell ref="A1:B1"/>
    <mergeCell ref="A2:D2"/>
    <mergeCell ref="A3:D3"/>
    <mergeCell ref="C4:D4"/>
  </mergeCells>
  <printOptions horizontalCentered="1"/>
  <pageMargins left="0.5" right="0.61" top="0.72" bottom="0.5" header="0.68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I27"/>
  <sheetViews>
    <sheetView zoomScalePageLayoutView="0" workbookViewId="0" topLeftCell="A16">
      <selection activeCell="M9" sqref="M9"/>
    </sheetView>
  </sheetViews>
  <sheetFormatPr defaultColWidth="9.00390625" defaultRowHeight="15.75"/>
  <cols>
    <col min="1" max="1" width="5.00390625" style="78" customWidth="1"/>
    <col min="2" max="2" width="33.75390625" style="78" customWidth="1"/>
    <col min="3" max="3" width="21.50390625" style="78" customWidth="1"/>
    <col min="4" max="4" width="12.75390625" style="78" customWidth="1"/>
    <col min="5" max="5" width="9.25390625" style="78" customWidth="1"/>
    <col min="6" max="6" width="10.00390625" style="78" customWidth="1"/>
    <col min="7" max="7" width="7.875" style="78" customWidth="1"/>
    <col min="8" max="16384" width="9.00390625" style="78" customWidth="1"/>
  </cols>
  <sheetData>
    <row r="1" spans="1:2" ht="19.5" customHeight="1">
      <c r="A1" s="129" t="s">
        <v>33</v>
      </c>
      <c r="B1" s="129"/>
    </row>
    <row r="2" spans="1:7" s="79" customFormat="1" ht="25.5" customHeight="1">
      <c r="A2" s="130" t="s">
        <v>34</v>
      </c>
      <c r="B2" s="131"/>
      <c r="C2" s="131"/>
      <c r="D2" s="131"/>
      <c r="E2" s="131"/>
      <c r="F2" s="131"/>
      <c r="G2" s="131"/>
    </row>
    <row r="3" spans="1:7" s="79" customFormat="1" ht="20.25" customHeight="1">
      <c r="A3" s="132" t="s">
        <v>159</v>
      </c>
      <c r="B3" s="132"/>
      <c r="C3" s="132"/>
      <c r="D3" s="132"/>
      <c r="E3" s="132"/>
      <c r="F3" s="132"/>
      <c r="G3" s="132"/>
    </row>
    <row r="4" spans="1:7" s="79" customFormat="1" ht="19.5" customHeight="1">
      <c r="A4" s="80"/>
      <c r="B4" s="80"/>
      <c r="C4" s="80"/>
      <c r="D4" s="80"/>
      <c r="E4" s="80"/>
      <c r="F4" s="81"/>
      <c r="G4" s="82" t="s">
        <v>4</v>
      </c>
    </row>
    <row r="5" spans="1:7" ht="36" customHeight="1">
      <c r="A5" s="16" t="s">
        <v>0</v>
      </c>
      <c r="B5" s="16" t="s">
        <v>1</v>
      </c>
      <c r="C5" s="16" t="s">
        <v>35</v>
      </c>
      <c r="D5" s="16" t="s">
        <v>36</v>
      </c>
      <c r="E5" s="16" t="s">
        <v>37</v>
      </c>
      <c r="F5" s="16" t="s">
        <v>38</v>
      </c>
      <c r="G5" s="16" t="s">
        <v>2</v>
      </c>
    </row>
    <row r="6" spans="1:7" s="87" customFormat="1" ht="22.5" customHeight="1">
      <c r="A6" s="16" t="s">
        <v>3</v>
      </c>
      <c r="B6" s="83" t="s">
        <v>46</v>
      </c>
      <c r="C6" s="84"/>
      <c r="D6" s="83"/>
      <c r="E6" s="83"/>
      <c r="F6" s="85">
        <f>SUM(F7:F12)</f>
        <v>308.83799999999997</v>
      </c>
      <c r="G6" s="86"/>
    </row>
    <row r="7" spans="1:9" ht="37.5" customHeight="1">
      <c r="A7" s="88">
        <v>1</v>
      </c>
      <c r="B7" s="71" t="s">
        <v>47</v>
      </c>
      <c r="C7" s="89" t="s">
        <v>48</v>
      </c>
      <c r="D7" s="71" t="s">
        <v>49</v>
      </c>
      <c r="E7" s="71">
        <v>8</v>
      </c>
      <c r="F7" s="90">
        <v>75</v>
      </c>
      <c r="G7" s="91"/>
      <c r="I7" s="87"/>
    </row>
    <row r="8" spans="1:9" ht="35.25" customHeight="1">
      <c r="A8" s="88">
        <v>2</v>
      </c>
      <c r="B8" s="71" t="s">
        <v>93</v>
      </c>
      <c r="C8" s="89" t="s">
        <v>50</v>
      </c>
      <c r="D8" s="71" t="s">
        <v>51</v>
      </c>
      <c r="E8" s="71">
        <v>10</v>
      </c>
      <c r="F8" s="92">
        <v>50.469</v>
      </c>
      <c r="G8" s="91"/>
      <c r="I8" s="87"/>
    </row>
    <row r="9" spans="1:9" ht="36.75" customHeight="1">
      <c r="A9" s="88">
        <v>3</v>
      </c>
      <c r="B9" s="91" t="s">
        <v>92</v>
      </c>
      <c r="C9" s="91" t="s">
        <v>50</v>
      </c>
      <c r="D9" s="71" t="s">
        <v>51</v>
      </c>
      <c r="E9" s="71">
        <v>6.3</v>
      </c>
      <c r="F9" s="92">
        <v>50.469</v>
      </c>
      <c r="G9" s="71"/>
      <c r="I9" s="87"/>
    </row>
    <row r="10" spans="1:9" ht="47.25" customHeight="1">
      <c r="A10" s="88">
        <v>4</v>
      </c>
      <c r="B10" s="91" t="s">
        <v>52</v>
      </c>
      <c r="C10" s="91" t="s">
        <v>53</v>
      </c>
      <c r="D10" s="71" t="s">
        <v>54</v>
      </c>
      <c r="E10" s="71" t="s">
        <v>55</v>
      </c>
      <c r="F10" s="92">
        <v>38.5</v>
      </c>
      <c r="G10" s="71"/>
      <c r="I10" s="87"/>
    </row>
    <row r="11" spans="1:9" ht="38.25" customHeight="1">
      <c r="A11" s="88">
        <v>5</v>
      </c>
      <c r="B11" s="91" t="s">
        <v>56</v>
      </c>
      <c r="C11" s="91" t="s">
        <v>50</v>
      </c>
      <c r="D11" s="71" t="s">
        <v>57</v>
      </c>
      <c r="E11" s="71">
        <v>10</v>
      </c>
      <c r="F11" s="92">
        <v>50.4</v>
      </c>
      <c r="G11" s="71"/>
      <c r="I11" s="87"/>
    </row>
    <row r="12" spans="1:9" ht="37.5" customHeight="1">
      <c r="A12" s="88">
        <v>6</v>
      </c>
      <c r="B12" s="91" t="s">
        <v>94</v>
      </c>
      <c r="C12" s="91" t="s">
        <v>50</v>
      </c>
      <c r="D12" s="71" t="s">
        <v>131</v>
      </c>
      <c r="E12" s="71">
        <v>5</v>
      </c>
      <c r="F12" s="92">
        <v>44</v>
      </c>
      <c r="G12" s="71"/>
      <c r="I12" s="87"/>
    </row>
    <row r="13" spans="1:7" s="87" customFormat="1" ht="24.75" customHeight="1">
      <c r="A13" s="16" t="s">
        <v>43</v>
      </c>
      <c r="B13" s="93" t="s">
        <v>58</v>
      </c>
      <c r="C13" s="94"/>
      <c r="D13" s="93"/>
      <c r="E13" s="93"/>
      <c r="F13" s="95">
        <f>SUM(F14:F15)</f>
        <v>105.19999999999999</v>
      </c>
      <c r="G13" s="96"/>
    </row>
    <row r="14" spans="1:7" s="87" customFormat="1" ht="29.25" customHeight="1">
      <c r="A14" s="88">
        <v>7</v>
      </c>
      <c r="B14" s="71" t="s">
        <v>72</v>
      </c>
      <c r="C14" s="91" t="s">
        <v>50</v>
      </c>
      <c r="D14" s="88" t="s">
        <v>73</v>
      </c>
      <c r="E14" s="97">
        <v>10</v>
      </c>
      <c r="F14" s="98">
        <v>50.8</v>
      </c>
      <c r="G14" s="99"/>
    </row>
    <row r="15" spans="1:7" s="87" customFormat="1" ht="33" customHeight="1">
      <c r="A15" s="88">
        <v>8</v>
      </c>
      <c r="B15" s="71" t="s">
        <v>61</v>
      </c>
      <c r="C15" s="91" t="s">
        <v>50</v>
      </c>
      <c r="D15" s="88" t="s">
        <v>74</v>
      </c>
      <c r="E15" s="97">
        <v>7.6</v>
      </c>
      <c r="F15" s="98">
        <v>54.4</v>
      </c>
      <c r="G15" s="99"/>
    </row>
    <row r="16" spans="1:7" s="104" customFormat="1" ht="24.75" customHeight="1">
      <c r="A16" s="16" t="s">
        <v>60</v>
      </c>
      <c r="B16" s="83" t="s">
        <v>75</v>
      </c>
      <c r="C16" s="100"/>
      <c r="D16" s="101"/>
      <c r="E16" s="101"/>
      <c r="F16" s="102">
        <f>SUM(F17:F19)</f>
        <v>148.3</v>
      </c>
      <c r="G16" s="103"/>
    </row>
    <row r="17" spans="1:7" s="79" customFormat="1" ht="37.5" customHeight="1">
      <c r="A17" s="88">
        <v>9</v>
      </c>
      <c r="B17" s="105" t="s">
        <v>91</v>
      </c>
      <c r="C17" s="91" t="s">
        <v>50</v>
      </c>
      <c r="D17" s="88" t="s">
        <v>78</v>
      </c>
      <c r="E17" s="97">
        <v>5</v>
      </c>
      <c r="F17" s="106">
        <v>44</v>
      </c>
      <c r="G17" s="88"/>
    </row>
    <row r="18" spans="1:7" s="79" customFormat="1" ht="40.5" customHeight="1">
      <c r="A18" s="88">
        <v>10</v>
      </c>
      <c r="B18" s="107" t="s">
        <v>112</v>
      </c>
      <c r="C18" s="91" t="s">
        <v>50</v>
      </c>
      <c r="D18" s="88" t="s">
        <v>109</v>
      </c>
      <c r="E18" s="97">
        <v>10</v>
      </c>
      <c r="F18" s="98">
        <v>52.8</v>
      </c>
      <c r="G18" s="88"/>
    </row>
    <row r="19" spans="1:7" s="79" customFormat="1" ht="40.5" customHeight="1">
      <c r="A19" s="88">
        <v>11</v>
      </c>
      <c r="B19" s="105" t="s">
        <v>107</v>
      </c>
      <c r="C19" s="91" t="s">
        <v>50</v>
      </c>
      <c r="D19" s="88" t="s">
        <v>76</v>
      </c>
      <c r="E19" s="97">
        <v>10</v>
      </c>
      <c r="F19" s="98">
        <v>51.5</v>
      </c>
      <c r="G19" s="88"/>
    </row>
    <row r="20" spans="1:7" s="87" customFormat="1" ht="24" customHeight="1">
      <c r="A20" s="16" t="s">
        <v>77</v>
      </c>
      <c r="B20" s="83" t="s">
        <v>79</v>
      </c>
      <c r="C20" s="83"/>
      <c r="D20" s="83"/>
      <c r="E20" s="83"/>
      <c r="F20" s="108">
        <f>F21</f>
        <v>66</v>
      </c>
      <c r="G20" s="86"/>
    </row>
    <row r="21" spans="1:9" ht="37.5" customHeight="1">
      <c r="A21" s="88">
        <v>12</v>
      </c>
      <c r="B21" s="71" t="s">
        <v>80</v>
      </c>
      <c r="C21" s="91" t="s">
        <v>50</v>
      </c>
      <c r="D21" s="71" t="s">
        <v>81</v>
      </c>
      <c r="E21" s="71">
        <v>20</v>
      </c>
      <c r="F21" s="109">
        <v>66</v>
      </c>
      <c r="G21" s="91"/>
      <c r="I21" s="87"/>
    </row>
    <row r="22" spans="1:7" s="87" customFormat="1" ht="21.75" customHeight="1">
      <c r="A22" s="16" t="s">
        <v>82</v>
      </c>
      <c r="B22" s="93" t="s">
        <v>83</v>
      </c>
      <c r="C22" s="86"/>
      <c r="D22" s="93"/>
      <c r="E22" s="93"/>
      <c r="F22" s="95">
        <f>SUM(F23:F24)</f>
        <v>106.7</v>
      </c>
      <c r="G22" s="96"/>
    </row>
    <row r="23" spans="1:9" ht="54" customHeight="1">
      <c r="A23" s="88">
        <v>13</v>
      </c>
      <c r="B23" s="71" t="s">
        <v>88</v>
      </c>
      <c r="C23" s="110" t="s">
        <v>120</v>
      </c>
      <c r="D23" s="88" t="s">
        <v>89</v>
      </c>
      <c r="E23" s="88" t="s">
        <v>90</v>
      </c>
      <c r="F23" s="98">
        <v>65.7</v>
      </c>
      <c r="G23" s="71"/>
      <c r="I23" s="87"/>
    </row>
    <row r="24" spans="1:9" ht="30.75" customHeight="1">
      <c r="A24" s="88">
        <v>14</v>
      </c>
      <c r="B24" s="71" t="s">
        <v>110</v>
      </c>
      <c r="C24" s="91" t="s">
        <v>50</v>
      </c>
      <c r="D24" s="88" t="s">
        <v>111</v>
      </c>
      <c r="E24" s="88">
        <v>5</v>
      </c>
      <c r="F24" s="106">
        <v>41</v>
      </c>
      <c r="G24" s="71"/>
      <c r="I24" s="87"/>
    </row>
    <row r="25" spans="1:9" ht="26.25" customHeight="1">
      <c r="A25" s="16" t="s">
        <v>86</v>
      </c>
      <c r="B25" s="93" t="s">
        <v>95</v>
      </c>
      <c r="C25" s="86"/>
      <c r="D25" s="16"/>
      <c r="E25" s="16"/>
      <c r="F25" s="111">
        <f>F26</f>
        <v>61.6</v>
      </c>
      <c r="G25" s="93"/>
      <c r="I25" s="87"/>
    </row>
    <row r="26" spans="1:9" ht="36" customHeight="1">
      <c r="A26" s="88">
        <v>15</v>
      </c>
      <c r="B26" s="71" t="s">
        <v>98</v>
      </c>
      <c r="C26" s="91" t="s">
        <v>50</v>
      </c>
      <c r="D26" s="88" t="s">
        <v>97</v>
      </c>
      <c r="E26" s="88" t="s">
        <v>45</v>
      </c>
      <c r="F26" s="106">
        <v>61.6</v>
      </c>
      <c r="G26" s="71"/>
      <c r="I26" s="87"/>
    </row>
    <row r="27" spans="1:9" ht="25.5" customHeight="1">
      <c r="A27" s="112"/>
      <c r="B27" s="16" t="s">
        <v>39</v>
      </c>
      <c r="C27" s="71"/>
      <c r="D27" s="71"/>
      <c r="E27" s="71"/>
      <c r="F27" s="85">
        <f>F6+F13+F16+F20+F22+F25</f>
        <v>796.638</v>
      </c>
      <c r="G27" s="71"/>
      <c r="I27" s="116"/>
    </row>
  </sheetData>
  <sheetProtection/>
  <mergeCells count="3">
    <mergeCell ref="A1:B1"/>
    <mergeCell ref="A2:G2"/>
    <mergeCell ref="A3:G3"/>
  </mergeCells>
  <printOptions horizontalCentered="1"/>
  <pageMargins left="0.25" right="0.28" top="0.29" bottom="0.2" header="0.29" footer="0.23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N6" sqref="N6"/>
    </sheetView>
  </sheetViews>
  <sheetFormatPr defaultColWidth="9.00390625" defaultRowHeight="15.75"/>
  <cols>
    <col min="1" max="1" width="5.00390625" style="0" customWidth="1"/>
    <col min="2" max="2" width="17.625" style="0" customWidth="1"/>
    <col min="3" max="3" width="12.25390625" style="0" customWidth="1"/>
    <col min="4" max="4" width="17.50390625" style="0" customWidth="1"/>
    <col min="5" max="5" width="10.875" style="0" customWidth="1"/>
    <col min="6" max="6" width="10.25390625" style="0" customWidth="1"/>
    <col min="7" max="7" width="15.125" style="0" customWidth="1"/>
    <col min="8" max="8" width="14.375" style="0" customWidth="1"/>
    <col min="9" max="9" width="11.375" style="0" customWidth="1"/>
    <col min="10" max="10" width="10.50390625" style="0" customWidth="1"/>
  </cols>
  <sheetData>
    <row r="1" spans="1:10" ht="40.5" customHeight="1">
      <c r="A1" s="119" t="s">
        <v>160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25.5" customHeight="1">
      <c r="A2" s="73"/>
      <c r="B2" s="73"/>
      <c r="C2" s="73"/>
      <c r="D2" s="73"/>
      <c r="E2" s="73"/>
      <c r="F2" s="73"/>
      <c r="G2" s="73"/>
      <c r="H2" s="73"/>
      <c r="I2" s="6"/>
      <c r="J2" s="10" t="s">
        <v>4</v>
      </c>
    </row>
    <row r="3" spans="1:10" ht="45" customHeight="1">
      <c r="A3" s="135" t="s">
        <v>0</v>
      </c>
      <c r="B3" s="135" t="s">
        <v>1</v>
      </c>
      <c r="C3" s="133" t="s">
        <v>155</v>
      </c>
      <c r="D3" s="137"/>
      <c r="E3" s="137"/>
      <c r="F3" s="138"/>
      <c r="G3" s="133" t="s">
        <v>156</v>
      </c>
      <c r="H3" s="138"/>
      <c r="I3" s="135" t="s">
        <v>39</v>
      </c>
      <c r="J3" s="140" t="s">
        <v>2</v>
      </c>
    </row>
    <row r="4" spans="1:10" ht="25.5" customHeight="1">
      <c r="A4" s="139"/>
      <c r="B4" s="139"/>
      <c r="C4" s="133" t="s">
        <v>115</v>
      </c>
      <c r="D4" s="134"/>
      <c r="E4" s="135" t="s">
        <v>116</v>
      </c>
      <c r="F4" s="135" t="s">
        <v>117</v>
      </c>
      <c r="G4" s="135" t="s">
        <v>118</v>
      </c>
      <c r="H4" s="135" t="s">
        <v>121</v>
      </c>
      <c r="I4" s="139"/>
      <c r="J4" s="141"/>
    </row>
    <row r="5" spans="1:12" ht="52.5" customHeight="1">
      <c r="A5" s="136"/>
      <c r="B5" s="136"/>
      <c r="C5" s="1" t="s">
        <v>115</v>
      </c>
      <c r="D5" s="1" t="s">
        <v>157</v>
      </c>
      <c r="E5" s="136"/>
      <c r="F5" s="136"/>
      <c r="G5" s="136"/>
      <c r="H5" s="136"/>
      <c r="I5" s="136"/>
      <c r="J5" s="142"/>
      <c r="L5" s="115"/>
    </row>
    <row r="6" spans="1:12" ht="30" customHeight="1">
      <c r="A6" s="1"/>
      <c r="B6" s="1" t="s">
        <v>119</v>
      </c>
      <c r="C6" s="65">
        <f aca="true" t="shared" si="0" ref="C6:H6">+SUM(C7:C12)</f>
        <v>300</v>
      </c>
      <c r="D6" s="65">
        <f t="shared" si="0"/>
        <v>3150</v>
      </c>
      <c r="E6" s="65">
        <f t="shared" si="0"/>
        <v>20</v>
      </c>
      <c r="F6" s="65">
        <f t="shared" si="0"/>
        <v>70</v>
      </c>
      <c r="G6" s="65">
        <f>SUM(G7:G13)</f>
        <v>255</v>
      </c>
      <c r="H6" s="65">
        <f t="shared" si="0"/>
        <v>796.638</v>
      </c>
      <c r="I6" s="65">
        <f>SUM(I7:I13)</f>
        <v>4591.638</v>
      </c>
      <c r="J6" s="16"/>
      <c r="K6" s="115"/>
      <c r="L6" s="115"/>
    </row>
    <row r="7" spans="1:10" ht="30" customHeight="1">
      <c r="A7" s="20">
        <v>1</v>
      </c>
      <c r="B7" s="67" t="s">
        <v>46</v>
      </c>
      <c r="C7" s="67">
        <f>'Đất đai'!G11</f>
        <v>300</v>
      </c>
      <c r="D7" s="68">
        <f>'Hạ tầng'!F7</f>
        <v>1825</v>
      </c>
      <c r="E7" s="67"/>
      <c r="F7" s="67"/>
      <c r="G7" s="67">
        <f>Website!C6</f>
        <v>90</v>
      </c>
      <c r="H7" s="69">
        <f>'Chưng nhận'!F6</f>
        <v>308.83799999999997</v>
      </c>
      <c r="I7" s="66">
        <f>SUM(C7:H7)</f>
        <v>2523.8379999999997</v>
      </c>
      <c r="J7" s="12"/>
    </row>
    <row r="8" spans="1:10" ht="30" customHeight="1">
      <c r="A8" s="20">
        <v>2</v>
      </c>
      <c r="B8" s="67" t="s">
        <v>58</v>
      </c>
      <c r="C8" s="67"/>
      <c r="D8" s="67"/>
      <c r="E8" s="67"/>
      <c r="F8" s="67">
        <f>'Nguồn nhân lực'!F17</f>
        <v>70</v>
      </c>
      <c r="G8" s="67"/>
      <c r="H8" s="69">
        <f>'Chưng nhận'!F13</f>
        <v>105.19999999999999</v>
      </c>
      <c r="I8" s="66">
        <f aca="true" t="shared" si="1" ref="I8:I13">+SUM(C8:H8)</f>
        <v>175.2</v>
      </c>
      <c r="J8" s="12"/>
    </row>
    <row r="9" spans="1:10" ht="30" customHeight="1">
      <c r="A9" s="20">
        <v>3</v>
      </c>
      <c r="B9" s="62" t="s">
        <v>75</v>
      </c>
      <c r="C9" s="62"/>
      <c r="D9" s="62"/>
      <c r="E9" s="62">
        <f>'Tem truy xuất'!E6</f>
        <v>20</v>
      </c>
      <c r="F9" s="62"/>
      <c r="G9" s="62">
        <f>Website!C13</f>
        <v>45</v>
      </c>
      <c r="H9" s="69">
        <f>'Chưng nhận'!F16</f>
        <v>148.3</v>
      </c>
      <c r="I9" s="66">
        <f t="shared" si="1"/>
        <v>213.3</v>
      </c>
      <c r="J9" s="12"/>
    </row>
    <row r="10" spans="1:11" ht="30" customHeight="1">
      <c r="A10" s="20">
        <v>4</v>
      </c>
      <c r="B10" s="62" t="s">
        <v>79</v>
      </c>
      <c r="C10" s="62"/>
      <c r="D10" s="62"/>
      <c r="E10" s="62"/>
      <c r="F10" s="62"/>
      <c r="G10" s="62">
        <f>Website!C17</f>
        <v>15</v>
      </c>
      <c r="H10" s="69">
        <f>'Chưng nhận'!F20</f>
        <v>66</v>
      </c>
      <c r="I10" s="66">
        <f t="shared" si="1"/>
        <v>81</v>
      </c>
      <c r="J10" s="12"/>
      <c r="K10" s="115"/>
    </row>
    <row r="11" spans="1:10" ht="30" customHeight="1">
      <c r="A11" s="20">
        <v>5</v>
      </c>
      <c r="B11" s="62" t="s">
        <v>95</v>
      </c>
      <c r="C11" s="62"/>
      <c r="D11" s="70">
        <f>'Hạ tầng'!F17</f>
        <v>945</v>
      </c>
      <c r="E11" s="62"/>
      <c r="F11" s="62"/>
      <c r="G11" s="62">
        <f>Website!C22</f>
        <v>30</v>
      </c>
      <c r="H11" s="69">
        <f>'Chưng nhận'!F25</f>
        <v>61.6</v>
      </c>
      <c r="I11" s="66">
        <f t="shared" si="1"/>
        <v>1036.6</v>
      </c>
      <c r="J11" s="12"/>
    </row>
    <row r="12" spans="1:10" ht="30" customHeight="1">
      <c r="A12" s="20">
        <v>6</v>
      </c>
      <c r="B12" s="21" t="s">
        <v>83</v>
      </c>
      <c r="C12" s="66"/>
      <c r="D12" s="66">
        <f>'Hạ tầng'!F14</f>
        <v>380</v>
      </c>
      <c r="E12" s="21"/>
      <c r="F12" s="21"/>
      <c r="G12" s="21">
        <f>Website!C19</f>
        <v>30</v>
      </c>
      <c r="H12" s="70">
        <f>'Chưng nhận'!F22</f>
        <v>106.7</v>
      </c>
      <c r="I12" s="66">
        <f t="shared" si="1"/>
        <v>516.7</v>
      </c>
      <c r="J12" s="22"/>
    </row>
    <row r="13" spans="1:10" ht="23.25" customHeight="1">
      <c r="A13" s="114">
        <v>7</v>
      </c>
      <c r="B13" s="22" t="s">
        <v>144</v>
      </c>
      <c r="C13" s="113"/>
      <c r="D13" s="113"/>
      <c r="E13" s="113"/>
      <c r="F13" s="113"/>
      <c r="G13" s="113">
        <f>Website!C25</f>
        <v>45</v>
      </c>
      <c r="H13" s="113"/>
      <c r="I13" s="66">
        <f t="shared" si="1"/>
        <v>45</v>
      </c>
      <c r="J13" s="113"/>
    </row>
    <row r="15" spans="5:7" ht="15.75">
      <c r="E15" s="115"/>
      <c r="G15" s="115"/>
    </row>
  </sheetData>
  <sheetProtection/>
  <mergeCells count="12">
    <mergeCell ref="I3:I5"/>
    <mergeCell ref="J3:J5"/>
    <mergeCell ref="A1:J1"/>
    <mergeCell ref="C4:D4"/>
    <mergeCell ref="E4:E5"/>
    <mergeCell ref="F4:F5"/>
    <mergeCell ref="G4:G5"/>
    <mergeCell ref="H4:H5"/>
    <mergeCell ref="C3:F3"/>
    <mergeCell ref="G3:H3"/>
    <mergeCell ref="A3:A5"/>
    <mergeCell ref="B3:B5"/>
  </mergeCells>
  <printOptions horizontalCentered="1"/>
  <pageMargins left="0.45" right="0.45" top="0.5" bottom="0.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</cp:lastModifiedBy>
  <cp:lastPrinted>2023-02-22T09:25:46Z</cp:lastPrinted>
  <dcterms:created xsi:type="dcterms:W3CDTF">2021-09-08T02:06:16Z</dcterms:created>
  <dcterms:modified xsi:type="dcterms:W3CDTF">2023-03-24T03:12:13Z</dcterms:modified>
  <cp:category/>
  <cp:version/>
  <cp:contentType/>
  <cp:contentStatus/>
</cp:coreProperties>
</file>